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05" activeTab="0"/>
  </bookViews>
  <sheets>
    <sheet name="Polynomial Contras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4" authorId="0">
      <text>
        <r>
          <rPr>
            <b/>
            <sz val="10"/>
            <rFont val="Tahoma"/>
            <family val="2"/>
          </rPr>
          <t xml:space="preserve">Μέσο τετράγωνο σφάλματος από ANOVA
</t>
        </r>
      </text>
    </comment>
    <comment ref="A15" authorId="0">
      <text>
        <r>
          <rPr>
            <b/>
            <sz val="10"/>
            <rFont val="Tahoma"/>
            <family val="2"/>
          </rPr>
          <t xml:space="preserve">Βαθμοί ελευθερίας σφάλματος από ANOVA
</t>
        </r>
      </text>
    </comment>
    <comment ref="A16" authorId="0">
      <text>
        <r>
          <rPr>
            <b/>
            <sz val="10"/>
            <rFont val="Tahoma"/>
            <family val="2"/>
          </rPr>
          <t xml:space="preserve">Επίπεδο σημαντικότητας
</t>
        </r>
      </text>
    </comment>
    <comment ref="C10" authorId="0">
      <text>
        <r>
          <rPr>
            <b/>
            <sz val="10"/>
            <rFont val="Tahoma"/>
            <family val="2"/>
          </rPr>
          <t xml:space="preserve">Πλήθος επαναλήψεων από τις οποίες υπολογίστηκαν οι μέσοι όροι
</t>
        </r>
      </text>
    </comment>
    <comment ref="D29" authorId="0">
      <text>
        <r>
          <rPr>
            <b/>
            <sz val="10"/>
            <rFont val="Tahoma"/>
            <family val="2"/>
          </rPr>
          <t xml:space="preserve">Σημαντικότητα αντίθεσης
</t>
        </r>
      </text>
    </comment>
    <comment ref="E29" authorId="0">
      <text>
        <r>
          <rPr>
            <b/>
            <sz val="10"/>
            <rFont val="Tahoma"/>
            <family val="2"/>
          </rPr>
          <t xml:space="preserve">Σημαντικότητα αντίθεσης
</t>
        </r>
      </text>
    </comment>
  </commentList>
</comments>
</file>

<file path=xl/sharedStrings.xml><?xml version="1.0" encoding="utf-8"?>
<sst xmlns="http://schemas.openxmlformats.org/spreadsheetml/2006/main" count="317" uniqueCount="68">
  <si>
    <t>Linear</t>
  </si>
  <si>
    <t>Quadratic</t>
  </si>
  <si>
    <t>F1</t>
  </si>
  <si>
    <t>F2</t>
  </si>
  <si>
    <t>Fcritical</t>
  </si>
  <si>
    <t>L1</t>
  </si>
  <si>
    <t>L2</t>
  </si>
  <si>
    <t>Mean</t>
  </si>
  <si>
    <t>n</t>
  </si>
  <si>
    <t>Treatments</t>
  </si>
  <si>
    <t>L3</t>
  </si>
  <si>
    <t>P1</t>
  </si>
  <si>
    <t>P2</t>
  </si>
  <si>
    <t>P3</t>
  </si>
  <si>
    <t>Cubic</t>
  </si>
  <si>
    <t>Τομέας Φυτών Μεγάλης Καλλιέργειας και Οικολογίας</t>
  </si>
  <si>
    <t>Εργαστήριο Γεωργίας</t>
  </si>
  <si>
    <t>Πολυωνυμικές Αντιθέσεις (Polynomial Contrasts)</t>
  </si>
  <si>
    <t>MSE=</t>
  </si>
  <si>
    <t>df=</t>
  </si>
  <si>
    <r>
      <t>a</t>
    </r>
    <r>
      <rPr>
        <b/>
        <sz val="10"/>
        <rFont val="Arial"/>
        <family val="2"/>
      </rPr>
      <t>=</t>
    </r>
  </si>
  <si>
    <r>
      <t>F</t>
    </r>
    <r>
      <rPr>
        <b/>
        <vertAlign val="subscript"/>
        <sz val="10"/>
        <rFont val="Arial"/>
        <family val="2"/>
      </rPr>
      <t>1</t>
    </r>
  </si>
  <si>
    <r>
      <t>F</t>
    </r>
    <r>
      <rPr>
        <b/>
        <vertAlign val="sub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</si>
  <si>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3</t>
    </r>
  </si>
  <si>
    <r>
      <t>p</t>
    </r>
    <r>
      <rPr>
        <b/>
        <vertAlign val="subscript"/>
        <sz val="10"/>
        <rFont val="Arial"/>
        <family val="2"/>
      </rPr>
      <t>1</t>
    </r>
  </si>
  <si>
    <r>
      <t>p</t>
    </r>
    <r>
      <rPr>
        <b/>
        <vertAlign val="subscript"/>
        <sz val="10"/>
        <rFont val="Arial"/>
        <family val="2"/>
      </rPr>
      <t>2</t>
    </r>
  </si>
  <si>
    <r>
      <t>p</t>
    </r>
    <r>
      <rPr>
        <b/>
        <vertAlign val="subscript"/>
        <sz val="10"/>
        <rFont val="Arial"/>
        <family val="2"/>
      </rPr>
      <t>3</t>
    </r>
  </si>
  <si>
    <r>
      <t>P1</t>
    </r>
    <r>
      <rPr>
        <b/>
        <vertAlign val="superscript"/>
        <sz val="10"/>
        <rFont val="Arial"/>
        <family val="2"/>
      </rPr>
      <t>2</t>
    </r>
  </si>
  <si>
    <r>
      <t>P2</t>
    </r>
    <r>
      <rPr>
        <b/>
        <vertAlign val="superscript"/>
        <sz val="10"/>
        <rFont val="Arial"/>
        <family val="2"/>
      </rPr>
      <t>2</t>
    </r>
  </si>
  <si>
    <r>
      <t>P3</t>
    </r>
    <r>
      <rPr>
        <b/>
        <vertAlign val="super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</si>
  <si>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critical</t>
    </r>
  </si>
  <si>
    <r>
      <t>SS</t>
    </r>
    <r>
      <rPr>
        <b/>
        <vertAlign val="subscript"/>
        <sz val="10"/>
        <rFont val="Arial"/>
        <family val="2"/>
      </rPr>
      <t>1</t>
    </r>
  </si>
  <si>
    <r>
      <t>SS</t>
    </r>
    <r>
      <rPr>
        <b/>
        <vertAlign val="subscript"/>
        <sz val="10"/>
        <rFont val="Arial"/>
        <family val="2"/>
      </rPr>
      <t>2</t>
    </r>
  </si>
  <si>
    <r>
      <t>SS</t>
    </r>
    <r>
      <rPr>
        <b/>
        <vertAlign val="subscript"/>
        <sz val="10"/>
        <rFont val="Arial"/>
        <family val="2"/>
      </rPr>
      <t>3</t>
    </r>
  </si>
  <si>
    <t>Τ1</t>
  </si>
  <si>
    <t>Τ2</t>
  </si>
  <si>
    <t>Τ3</t>
  </si>
  <si>
    <t>Τ4</t>
  </si>
  <si>
    <t>Τ5</t>
  </si>
  <si>
    <t>Τ6</t>
  </si>
  <si>
    <t>P4</t>
  </si>
  <si>
    <t>Quartic</t>
  </si>
  <si>
    <t>P12</t>
  </si>
  <si>
    <t>P22</t>
  </si>
  <si>
    <t>SS1</t>
  </si>
  <si>
    <t>SS2</t>
  </si>
  <si>
    <t>p1</t>
  </si>
  <si>
    <t>p2</t>
  </si>
  <si>
    <t>L4</t>
  </si>
  <si>
    <r>
      <t>P4</t>
    </r>
    <r>
      <rPr>
        <b/>
        <vertAlign val="superscript"/>
        <sz val="10"/>
        <rFont val="Arial"/>
        <family val="2"/>
      </rPr>
      <t>2</t>
    </r>
  </si>
  <si>
    <r>
      <t>SS</t>
    </r>
    <r>
      <rPr>
        <b/>
        <vertAlign val="subscript"/>
        <sz val="10"/>
        <rFont val="Arial"/>
        <family val="2"/>
      </rPr>
      <t>4</t>
    </r>
  </si>
  <si>
    <r>
      <t>F</t>
    </r>
    <r>
      <rPr>
        <b/>
        <vertAlign val="subscript"/>
        <sz val="10"/>
        <rFont val="Arial"/>
        <family val="2"/>
      </rPr>
      <t>4</t>
    </r>
  </si>
  <si>
    <r>
      <t>p</t>
    </r>
    <r>
      <rPr>
        <b/>
        <vertAlign val="subscript"/>
        <sz val="10"/>
        <rFont val="Arial"/>
        <family val="2"/>
      </rPr>
      <t>4</t>
    </r>
  </si>
  <si>
    <t>Τ7</t>
  </si>
  <si>
    <t>Τ8</t>
  </si>
  <si>
    <t>P32</t>
  </si>
  <si>
    <t>P42</t>
  </si>
  <si>
    <t>SS3</t>
  </si>
  <si>
    <t>SS4</t>
  </si>
  <si>
    <t>F3</t>
  </si>
  <si>
    <t>F4</t>
  </si>
  <si>
    <t>p3</t>
  </si>
  <si>
    <t>p4</t>
  </si>
  <si>
    <t>Τ9</t>
  </si>
  <si>
    <t>Τ10</t>
  </si>
  <si>
    <t>Επίβλεψη-Επιμέλεια: Δρ. Γεώργιος Μενεξές</t>
  </si>
  <si>
    <t>Τμήμα Γεωπονίας ΑΠΘ</t>
  </si>
  <si>
    <t>Προγραμματισμός: Κ. Παπουτσής, Μεταπτυχιακός φοιτητής EO, (Οκτώβριος 2013)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</si>
</sst>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0.000"/>
    <numFmt numFmtId="167" formatCode="0.0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32">
    <xf numFmtId="0" fontId="0" fillId="0" borderId="0" xfId="0" applyAlignment="1">
      <alignment/>
    </xf>
    <xf numFmtId="0" fontId="0" fillId="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5" borderId="0" xfId="0" applyFont="1" applyFill="1" applyAlignment="1" applyProtection="1">
      <alignment/>
      <protection/>
    </xf>
    <xf numFmtId="0" fontId="4" fillId="5" borderId="0" xfId="0" applyFont="1" applyFill="1" applyAlignment="1" applyProtection="1">
      <alignment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0" fillId="11" borderId="0" xfId="0" applyFill="1" applyAlignment="1" applyProtection="1">
      <alignment/>
      <protection/>
    </xf>
    <xf numFmtId="0" fontId="2" fillId="11" borderId="0" xfId="0" applyFont="1" applyFill="1" applyAlignment="1" applyProtection="1">
      <alignment horizontal="center"/>
      <protection/>
    </xf>
    <xf numFmtId="0" fontId="0" fillId="25" borderId="0" xfId="0" applyFill="1" applyAlignment="1" applyProtection="1">
      <alignment/>
      <protection/>
    </xf>
    <xf numFmtId="0" fontId="6" fillId="11" borderId="0" xfId="0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2" fillId="4" borderId="0" xfId="0" applyFont="1" applyFill="1" applyAlignment="1" applyProtection="1">
      <alignment horizontal="right"/>
      <protection/>
    </xf>
    <xf numFmtId="0" fontId="6" fillId="4" borderId="0" xfId="0" applyFont="1" applyFill="1" applyAlignment="1" applyProtection="1">
      <alignment horizontal="right"/>
      <protection/>
    </xf>
    <xf numFmtId="0" fontId="0" fillId="21" borderId="0" xfId="0" applyFill="1" applyAlignment="1" applyProtection="1">
      <alignment horizontal="center"/>
      <protection/>
    </xf>
    <xf numFmtId="166" fontId="0" fillId="21" borderId="0" xfId="0" applyNumberFormat="1" applyFill="1" applyAlignment="1" applyProtection="1">
      <alignment horizontal="center"/>
      <protection/>
    </xf>
    <xf numFmtId="0" fontId="6" fillId="4" borderId="0" xfId="0" applyFont="1" applyFill="1" applyAlignment="1" applyProtection="1">
      <alignment horizontal="center"/>
      <protection/>
    </xf>
    <xf numFmtId="166" fontId="2" fillId="24" borderId="0" xfId="0" applyNumberFormat="1" applyFont="1" applyFill="1" applyAlignment="1" applyProtection="1">
      <alignment horizontal="center"/>
      <protection/>
    </xf>
    <xf numFmtId="0" fontId="0" fillId="21" borderId="0" xfId="0" applyFill="1" applyAlignment="1" applyProtection="1">
      <alignment/>
      <protection/>
    </xf>
    <xf numFmtId="166" fontId="2" fillId="21" borderId="0" xfId="0" applyNumberFormat="1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 horizontal="center" vertical="center"/>
      <protection/>
    </xf>
    <xf numFmtId="0" fontId="6" fillId="4" borderId="0" xfId="0" applyFont="1" applyFill="1" applyAlignment="1" applyProtection="1">
      <alignment horizontal="center" vertical="center"/>
      <protection/>
    </xf>
    <xf numFmtId="0" fontId="0" fillId="25" borderId="0" xfId="0" applyFill="1" applyAlignment="1" applyProtection="1">
      <alignment horizontal="center"/>
      <protection/>
    </xf>
    <xf numFmtId="0" fontId="0" fillId="26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7" fillId="5" borderId="0" xfId="0" applyFont="1" applyFill="1" applyAlignment="1" applyProtection="1">
      <alignment horizontal="center"/>
      <protection/>
    </xf>
    <xf numFmtId="0" fontId="5" fillId="5" borderId="0" xfId="0" applyFont="1" applyFill="1" applyAlignment="1" applyProtection="1">
      <alignment horizontal="center"/>
      <protection/>
    </xf>
    <xf numFmtId="0" fontId="3" fillId="5" borderId="0" xfId="0" applyFont="1" applyFill="1" applyAlignment="1" applyProtection="1">
      <alignment horizontal="center"/>
      <protection/>
    </xf>
    <xf numFmtId="0" fontId="28" fillId="5" borderId="0" xfId="0" applyFont="1" applyFill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3</xdr:col>
      <xdr:colOff>66675</xdr:colOff>
      <xdr:row>6</xdr:row>
      <xdr:rowOff>38100</xdr:rowOff>
    </xdr:to>
    <xdr:pic>
      <xdr:nvPicPr>
        <xdr:cNvPr id="1" name="Picture 1" descr="logo_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419350" cy="1562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390525</xdr:colOff>
      <xdr:row>0</xdr:row>
      <xdr:rowOff>304800</xdr:rowOff>
    </xdr:from>
    <xdr:to>
      <xdr:col>19</xdr:col>
      <xdr:colOff>57150</xdr:colOff>
      <xdr:row>4</xdr:row>
      <xdr:rowOff>142875</xdr:rowOff>
    </xdr:to>
    <xdr:pic>
      <xdr:nvPicPr>
        <xdr:cNvPr id="2" name="Picture 2" descr="x4_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0" y="304800"/>
          <a:ext cx="2495550" cy="1019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533400</xdr:colOff>
      <xdr:row>5</xdr:row>
      <xdr:rowOff>190500</xdr:rowOff>
    </xdr:from>
    <xdr:to>
      <xdr:col>16</xdr:col>
      <xdr:colOff>247650</xdr:colOff>
      <xdr:row>7</xdr:row>
      <xdr:rowOff>114300</xdr:rowOff>
    </xdr:to>
    <xdr:sp>
      <xdr:nvSpPr>
        <xdr:cNvPr id="3" name="AutoShape 108"/>
        <xdr:cNvSpPr>
          <a:spLocks/>
        </xdr:cNvSpPr>
      </xdr:nvSpPr>
      <xdr:spPr>
        <a:xfrm>
          <a:off x="11144250" y="1571625"/>
          <a:ext cx="1228725" cy="3524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304800</xdr:colOff>
      <xdr:row>5</xdr:row>
      <xdr:rowOff>133350</xdr:rowOff>
    </xdr:from>
    <xdr:to>
      <xdr:col>20</xdr:col>
      <xdr:colOff>19050</xdr:colOff>
      <xdr:row>7</xdr:row>
      <xdr:rowOff>57150</xdr:rowOff>
    </xdr:to>
    <xdr:sp>
      <xdr:nvSpPr>
        <xdr:cNvPr id="4" name="AutoShape 109"/>
        <xdr:cNvSpPr>
          <a:spLocks/>
        </xdr:cNvSpPr>
      </xdr:nvSpPr>
      <xdr:spPr>
        <a:xfrm>
          <a:off x="14039850" y="1514475"/>
          <a:ext cx="933450" cy="3524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533400</xdr:colOff>
      <xdr:row>5</xdr:row>
      <xdr:rowOff>123825</xdr:rowOff>
    </xdr:from>
    <xdr:to>
      <xdr:col>23</xdr:col>
      <xdr:colOff>247650</xdr:colOff>
      <xdr:row>7</xdr:row>
      <xdr:rowOff>47625</xdr:rowOff>
    </xdr:to>
    <xdr:sp>
      <xdr:nvSpPr>
        <xdr:cNvPr id="5" name="AutoShape 110"/>
        <xdr:cNvSpPr>
          <a:spLocks/>
        </xdr:cNvSpPr>
      </xdr:nvSpPr>
      <xdr:spPr>
        <a:xfrm>
          <a:off x="16097250" y="1504950"/>
          <a:ext cx="1343025" cy="3524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</xdr:row>
      <xdr:rowOff>142875</xdr:rowOff>
    </xdr:from>
    <xdr:to>
      <xdr:col>26</xdr:col>
      <xdr:colOff>142875</xdr:colOff>
      <xdr:row>7</xdr:row>
      <xdr:rowOff>66675</xdr:rowOff>
    </xdr:to>
    <xdr:sp>
      <xdr:nvSpPr>
        <xdr:cNvPr id="6" name="AutoShape 111"/>
        <xdr:cNvSpPr>
          <a:spLocks/>
        </xdr:cNvSpPr>
      </xdr:nvSpPr>
      <xdr:spPr>
        <a:xfrm>
          <a:off x="18230850" y="1524000"/>
          <a:ext cx="933450" cy="3524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5</xdr:row>
      <xdr:rowOff>142875</xdr:rowOff>
    </xdr:from>
    <xdr:to>
      <xdr:col>28</xdr:col>
      <xdr:colOff>352425</xdr:colOff>
      <xdr:row>7</xdr:row>
      <xdr:rowOff>66675</xdr:rowOff>
    </xdr:to>
    <xdr:sp>
      <xdr:nvSpPr>
        <xdr:cNvPr id="7" name="AutoShape 112"/>
        <xdr:cNvSpPr>
          <a:spLocks/>
        </xdr:cNvSpPr>
      </xdr:nvSpPr>
      <xdr:spPr>
        <a:xfrm>
          <a:off x="19659600" y="1524000"/>
          <a:ext cx="933450" cy="3524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428625</xdr:colOff>
      <xdr:row>5</xdr:row>
      <xdr:rowOff>114300</xdr:rowOff>
    </xdr:from>
    <xdr:to>
      <xdr:col>31</xdr:col>
      <xdr:colOff>142875</xdr:colOff>
      <xdr:row>7</xdr:row>
      <xdr:rowOff>38100</xdr:rowOff>
    </xdr:to>
    <xdr:sp>
      <xdr:nvSpPr>
        <xdr:cNvPr id="8" name="AutoShape 113"/>
        <xdr:cNvSpPr>
          <a:spLocks/>
        </xdr:cNvSpPr>
      </xdr:nvSpPr>
      <xdr:spPr>
        <a:xfrm>
          <a:off x="21278850" y="1495425"/>
          <a:ext cx="1238250" cy="3524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5</xdr:row>
      <xdr:rowOff>104775</xdr:rowOff>
    </xdr:from>
    <xdr:to>
      <xdr:col>34</xdr:col>
      <xdr:colOff>19050</xdr:colOff>
      <xdr:row>7</xdr:row>
      <xdr:rowOff>28575</xdr:rowOff>
    </xdr:to>
    <xdr:sp>
      <xdr:nvSpPr>
        <xdr:cNvPr id="9" name="AutoShape 114"/>
        <xdr:cNvSpPr>
          <a:spLocks/>
        </xdr:cNvSpPr>
      </xdr:nvSpPr>
      <xdr:spPr>
        <a:xfrm>
          <a:off x="23288625" y="1485900"/>
          <a:ext cx="933450" cy="3524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20</xdr:row>
      <xdr:rowOff>85725</xdr:rowOff>
    </xdr:from>
    <xdr:to>
      <xdr:col>1</xdr:col>
      <xdr:colOff>161925</xdr:colOff>
      <xdr:row>25</xdr:row>
      <xdr:rowOff>28575</xdr:rowOff>
    </xdr:to>
    <xdr:sp>
      <xdr:nvSpPr>
        <xdr:cNvPr id="10" name="AutoShape 115"/>
        <xdr:cNvSpPr>
          <a:spLocks/>
        </xdr:cNvSpPr>
      </xdr:nvSpPr>
      <xdr:spPr>
        <a:xfrm>
          <a:off x="685800" y="4133850"/>
          <a:ext cx="323850" cy="80962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26</xdr:row>
      <xdr:rowOff>123825</xdr:rowOff>
    </xdr:from>
    <xdr:to>
      <xdr:col>1</xdr:col>
      <xdr:colOff>114300</xdr:colOff>
      <xdr:row>31</xdr:row>
      <xdr:rowOff>0</xdr:rowOff>
    </xdr:to>
    <xdr:sp>
      <xdr:nvSpPr>
        <xdr:cNvPr id="11" name="AutoShape 116"/>
        <xdr:cNvSpPr>
          <a:spLocks/>
        </xdr:cNvSpPr>
      </xdr:nvSpPr>
      <xdr:spPr>
        <a:xfrm>
          <a:off x="638175" y="5238750"/>
          <a:ext cx="323850" cy="8572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27</xdr:row>
      <xdr:rowOff>180975</xdr:rowOff>
    </xdr:from>
    <xdr:to>
      <xdr:col>6</xdr:col>
      <xdr:colOff>142875</xdr:colOff>
      <xdr:row>29</xdr:row>
      <xdr:rowOff>9525</xdr:rowOff>
    </xdr:to>
    <xdr:sp>
      <xdr:nvSpPr>
        <xdr:cNvPr id="12" name="AutoShape 121"/>
        <xdr:cNvSpPr>
          <a:spLocks/>
        </xdr:cNvSpPr>
      </xdr:nvSpPr>
      <xdr:spPr>
        <a:xfrm>
          <a:off x="3943350" y="5495925"/>
          <a:ext cx="771525" cy="2286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27</xdr:row>
      <xdr:rowOff>171450</xdr:rowOff>
    </xdr:from>
    <xdr:to>
      <xdr:col>13</xdr:col>
      <xdr:colOff>152400</xdr:colOff>
      <xdr:row>29</xdr:row>
      <xdr:rowOff>0</xdr:rowOff>
    </xdr:to>
    <xdr:sp>
      <xdr:nvSpPr>
        <xdr:cNvPr id="13" name="AutoShape 122"/>
        <xdr:cNvSpPr>
          <a:spLocks/>
        </xdr:cNvSpPr>
      </xdr:nvSpPr>
      <xdr:spPr>
        <a:xfrm>
          <a:off x="9201150" y="5486400"/>
          <a:ext cx="771525" cy="2286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29</xdr:row>
      <xdr:rowOff>180975</xdr:rowOff>
    </xdr:from>
    <xdr:to>
      <xdr:col>21</xdr:col>
      <xdr:colOff>171450</xdr:colOff>
      <xdr:row>31</xdr:row>
      <xdr:rowOff>9525</xdr:rowOff>
    </xdr:to>
    <xdr:sp>
      <xdr:nvSpPr>
        <xdr:cNvPr id="14" name="AutoShape 123"/>
        <xdr:cNvSpPr>
          <a:spLocks/>
        </xdr:cNvSpPr>
      </xdr:nvSpPr>
      <xdr:spPr>
        <a:xfrm>
          <a:off x="14963775" y="5895975"/>
          <a:ext cx="771525" cy="2095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600075</xdr:colOff>
      <xdr:row>31</xdr:row>
      <xdr:rowOff>0</xdr:rowOff>
    </xdr:from>
    <xdr:to>
      <xdr:col>29</xdr:col>
      <xdr:colOff>152400</xdr:colOff>
      <xdr:row>32</xdr:row>
      <xdr:rowOff>28575</xdr:rowOff>
    </xdr:to>
    <xdr:sp>
      <xdr:nvSpPr>
        <xdr:cNvPr id="15" name="AutoShape 124"/>
        <xdr:cNvSpPr>
          <a:spLocks/>
        </xdr:cNvSpPr>
      </xdr:nvSpPr>
      <xdr:spPr>
        <a:xfrm>
          <a:off x="20231100" y="6096000"/>
          <a:ext cx="771525" cy="2095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32</xdr:row>
      <xdr:rowOff>161925</xdr:rowOff>
    </xdr:from>
    <xdr:to>
      <xdr:col>36</xdr:col>
      <xdr:colOff>171450</xdr:colOff>
      <xdr:row>34</xdr:row>
      <xdr:rowOff>28575</xdr:rowOff>
    </xdr:to>
    <xdr:sp>
      <xdr:nvSpPr>
        <xdr:cNvPr id="16" name="AutoShape 125"/>
        <xdr:cNvSpPr>
          <a:spLocks/>
        </xdr:cNvSpPr>
      </xdr:nvSpPr>
      <xdr:spPr>
        <a:xfrm>
          <a:off x="24822150" y="6438900"/>
          <a:ext cx="771525" cy="2095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61</xdr:row>
      <xdr:rowOff>133350</xdr:rowOff>
    </xdr:from>
    <xdr:to>
      <xdr:col>8</xdr:col>
      <xdr:colOff>190500</xdr:colOff>
      <xdr:row>63</xdr:row>
      <xdr:rowOff>19050</xdr:rowOff>
    </xdr:to>
    <xdr:sp>
      <xdr:nvSpPr>
        <xdr:cNvPr id="17" name="AutoShape 126"/>
        <xdr:cNvSpPr>
          <a:spLocks/>
        </xdr:cNvSpPr>
      </xdr:nvSpPr>
      <xdr:spPr>
        <a:xfrm>
          <a:off x="5353050" y="11201400"/>
          <a:ext cx="1038225" cy="2095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64</xdr:row>
      <xdr:rowOff>133350</xdr:rowOff>
    </xdr:from>
    <xdr:to>
      <xdr:col>16</xdr:col>
      <xdr:colOff>180975</xdr:colOff>
      <xdr:row>66</xdr:row>
      <xdr:rowOff>19050</xdr:rowOff>
    </xdr:to>
    <xdr:sp>
      <xdr:nvSpPr>
        <xdr:cNvPr id="18" name="AutoShape 127"/>
        <xdr:cNvSpPr>
          <a:spLocks/>
        </xdr:cNvSpPr>
      </xdr:nvSpPr>
      <xdr:spPr>
        <a:xfrm>
          <a:off x="11534775" y="11687175"/>
          <a:ext cx="771525" cy="2095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65</xdr:row>
      <xdr:rowOff>133350</xdr:rowOff>
    </xdr:from>
    <xdr:to>
      <xdr:col>24</xdr:col>
      <xdr:colOff>200025</xdr:colOff>
      <xdr:row>67</xdr:row>
      <xdr:rowOff>19050</xdr:rowOff>
    </xdr:to>
    <xdr:sp>
      <xdr:nvSpPr>
        <xdr:cNvPr id="19" name="AutoShape 128"/>
        <xdr:cNvSpPr>
          <a:spLocks/>
        </xdr:cNvSpPr>
      </xdr:nvSpPr>
      <xdr:spPr>
        <a:xfrm>
          <a:off x="17230725" y="11849100"/>
          <a:ext cx="771525" cy="2095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8"/>
  <sheetViews>
    <sheetView tabSelected="1" zoomScale="120" zoomScaleNormal="120" zoomScalePageLayoutView="0" workbookViewId="0" topLeftCell="A1">
      <selection activeCell="A1" sqref="A1:S1"/>
    </sheetView>
  </sheetViews>
  <sheetFormatPr defaultColWidth="9.140625" defaultRowHeight="12.75"/>
  <cols>
    <col min="1" max="1" width="12.7109375" style="2" customWidth="1"/>
    <col min="2" max="2" width="14.8515625" style="2" customWidth="1"/>
    <col min="3" max="3" width="9.140625" style="2" customWidth="1"/>
    <col min="4" max="4" width="11.57421875" style="2" customWidth="1"/>
    <col min="5" max="5" width="11.140625" style="2" customWidth="1"/>
    <col min="6" max="6" width="9.140625" style="2" customWidth="1"/>
    <col min="7" max="7" width="11.28125" style="2" customWidth="1"/>
    <col min="8" max="8" width="13.140625" style="2" customWidth="1"/>
    <col min="9" max="9" width="12.57421875" style="2" customWidth="1"/>
    <col min="10" max="10" width="14.28125" style="2" customWidth="1"/>
    <col min="11" max="13" width="9.140625" style="2" customWidth="1"/>
    <col min="14" max="14" width="11.8515625" style="2" customWidth="1"/>
    <col min="15" max="15" width="13.57421875" style="2" customWidth="1"/>
    <col min="16" max="16" width="9.140625" style="2" customWidth="1"/>
    <col min="17" max="17" width="10.28125" style="2" bestFit="1" customWidth="1"/>
    <col min="18" max="18" width="13.8515625" style="2" customWidth="1"/>
    <col min="19" max="22" width="9.140625" style="2" customWidth="1"/>
    <col min="23" max="23" width="15.28125" style="2" customWidth="1"/>
    <col min="24" max="30" width="9.140625" style="2" customWidth="1"/>
    <col min="31" max="31" width="13.7109375" style="2" customWidth="1"/>
    <col min="32" max="16384" width="9.140625" style="2" customWidth="1"/>
  </cols>
  <sheetData>
    <row r="1" spans="1:37" ht="26.2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6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0.25">
      <c r="A3" s="31" t="s">
        <v>67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0.25">
      <c r="A4" s="31" t="s">
        <v>65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.75">
      <c r="A5" s="29" t="s">
        <v>66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.75">
      <c r="A6" s="29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8">
      <c r="A7" s="28" t="s">
        <v>16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6.5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6.5" thickBot="1">
      <c r="A9" s="5">
        <v>3</v>
      </c>
      <c r="B9" s="6"/>
      <c r="C9" s="6"/>
      <c r="D9" s="7" t="s">
        <v>0</v>
      </c>
      <c r="E9" s="7" t="s">
        <v>1</v>
      </c>
      <c r="F9" s="8"/>
      <c r="G9" s="5">
        <v>4</v>
      </c>
      <c r="H9" s="6"/>
      <c r="I9" s="6"/>
      <c r="J9" s="7" t="s">
        <v>0</v>
      </c>
      <c r="K9" s="7" t="s">
        <v>1</v>
      </c>
      <c r="L9" s="7" t="s">
        <v>14</v>
      </c>
      <c r="M9" s="8"/>
      <c r="N9" s="5">
        <v>5</v>
      </c>
      <c r="O9" s="6"/>
      <c r="P9" s="6"/>
      <c r="Q9" s="7" t="s">
        <v>0</v>
      </c>
      <c r="R9" s="7" t="s">
        <v>1</v>
      </c>
      <c r="S9" s="7" t="s">
        <v>14</v>
      </c>
      <c r="T9" s="7" t="s">
        <v>41</v>
      </c>
      <c r="U9" s="8"/>
      <c r="V9" s="5">
        <v>6</v>
      </c>
      <c r="W9" s="6"/>
      <c r="X9" s="6"/>
      <c r="Y9" s="7" t="s">
        <v>0</v>
      </c>
      <c r="Z9" s="7" t="s">
        <v>1</v>
      </c>
      <c r="AA9" s="7" t="s">
        <v>14</v>
      </c>
      <c r="AB9" s="7" t="s">
        <v>41</v>
      </c>
      <c r="AC9" s="8"/>
      <c r="AD9" s="5">
        <v>7</v>
      </c>
      <c r="AE9" s="6"/>
      <c r="AF9" s="6"/>
      <c r="AG9" s="7" t="s">
        <v>0</v>
      </c>
      <c r="AH9" s="7" t="s">
        <v>1</v>
      </c>
      <c r="AI9" s="7" t="s">
        <v>14</v>
      </c>
      <c r="AJ9" s="7" t="s">
        <v>41</v>
      </c>
      <c r="AK9" s="8"/>
    </row>
    <row r="10" spans="1:37" ht="12.75">
      <c r="A10" s="7" t="s">
        <v>9</v>
      </c>
      <c r="B10" s="7" t="s">
        <v>7</v>
      </c>
      <c r="C10" s="9" t="s">
        <v>8</v>
      </c>
      <c r="D10" s="7" t="s">
        <v>11</v>
      </c>
      <c r="E10" s="7" t="s">
        <v>12</v>
      </c>
      <c r="F10" s="8"/>
      <c r="G10" s="7" t="s">
        <v>9</v>
      </c>
      <c r="H10" s="7" t="s">
        <v>7</v>
      </c>
      <c r="I10" s="9" t="s">
        <v>8</v>
      </c>
      <c r="J10" s="7" t="s">
        <v>11</v>
      </c>
      <c r="K10" s="7" t="s">
        <v>12</v>
      </c>
      <c r="L10" s="7" t="s">
        <v>13</v>
      </c>
      <c r="M10" s="8"/>
      <c r="N10" s="7" t="s">
        <v>9</v>
      </c>
      <c r="O10" s="7" t="s">
        <v>7</v>
      </c>
      <c r="P10" s="9" t="s">
        <v>8</v>
      </c>
      <c r="Q10" s="7" t="s">
        <v>11</v>
      </c>
      <c r="R10" s="7" t="s">
        <v>12</v>
      </c>
      <c r="S10" s="7" t="s">
        <v>13</v>
      </c>
      <c r="T10" s="7" t="s">
        <v>40</v>
      </c>
      <c r="U10" s="8"/>
      <c r="V10" s="7" t="s">
        <v>9</v>
      </c>
      <c r="W10" s="7" t="s">
        <v>7</v>
      </c>
      <c r="X10" s="9" t="s">
        <v>8</v>
      </c>
      <c r="Y10" s="7" t="s">
        <v>11</v>
      </c>
      <c r="Z10" s="7" t="s">
        <v>12</v>
      </c>
      <c r="AA10" s="7" t="s">
        <v>13</v>
      </c>
      <c r="AB10" s="7" t="s">
        <v>40</v>
      </c>
      <c r="AC10" s="8"/>
      <c r="AD10" s="7" t="s">
        <v>9</v>
      </c>
      <c r="AE10" s="7" t="s">
        <v>7</v>
      </c>
      <c r="AF10" s="9" t="s">
        <v>8</v>
      </c>
      <c r="AG10" s="7" t="s">
        <v>11</v>
      </c>
      <c r="AH10" s="7" t="s">
        <v>12</v>
      </c>
      <c r="AI10" s="7" t="s">
        <v>13</v>
      </c>
      <c r="AJ10" s="7" t="s">
        <v>40</v>
      </c>
      <c r="AK10" s="8"/>
    </row>
    <row r="11" spans="1:37" ht="12.75">
      <c r="A11" s="10" t="s">
        <v>34</v>
      </c>
      <c r="B11" s="25">
        <v>53.423</v>
      </c>
      <c r="C11" s="25">
        <v>5</v>
      </c>
      <c r="D11" s="11">
        <v>-1</v>
      </c>
      <c r="E11" s="11">
        <v>1</v>
      </c>
      <c r="F11" s="8"/>
      <c r="G11" s="10" t="s">
        <v>34</v>
      </c>
      <c r="H11" s="25">
        <v>53.423</v>
      </c>
      <c r="I11" s="25">
        <v>5</v>
      </c>
      <c r="J11" s="11">
        <v>-3</v>
      </c>
      <c r="K11" s="11">
        <v>1</v>
      </c>
      <c r="L11" s="11">
        <v>-1</v>
      </c>
      <c r="M11" s="8"/>
      <c r="N11" s="10" t="s">
        <v>34</v>
      </c>
      <c r="O11" s="25">
        <v>53.423</v>
      </c>
      <c r="P11" s="25">
        <v>5</v>
      </c>
      <c r="Q11" s="12">
        <v>-2</v>
      </c>
      <c r="R11" s="12">
        <v>2</v>
      </c>
      <c r="S11" s="12">
        <v>-1</v>
      </c>
      <c r="T11" s="12">
        <v>1</v>
      </c>
      <c r="U11" s="8"/>
      <c r="V11" s="10" t="s">
        <v>34</v>
      </c>
      <c r="W11" s="26">
        <v>53.423</v>
      </c>
      <c r="X11" s="26">
        <v>5</v>
      </c>
      <c r="Y11" s="12">
        <v>-5</v>
      </c>
      <c r="Z11" s="12">
        <v>5</v>
      </c>
      <c r="AA11" s="12">
        <v>-5</v>
      </c>
      <c r="AB11" s="12">
        <v>1</v>
      </c>
      <c r="AC11" s="8"/>
      <c r="AD11" s="10" t="s">
        <v>34</v>
      </c>
      <c r="AE11" s="26">
        <v>53.423</v>
      </c>
      <c r="AF11" s="26">
        <v>5</v>
      </c>
      <c r="AG11" s="12">
        <v>-3</v>
      </c>
      <c r="AH11" s="12">
        <v>5</v>
      </c>
      <c r="AI11" s="12">
        <v>-1</v>
      </c>
      <c r="AJ11" s="12">
        <v>3</v>
      </c>
      <c r="AK11" s="8"/>
    </row>
    <row r="12" spans="1:37" ht="12.75">
      <c r="A12" s="10" t="s">
        <v>35</v>
      </c>
      <c r="B12" s="25">
        <v>47.971</v>
      </c>
      <c r="C12" s="25">
        <v>5</v>
      </c>
      <c r="D12" s="11">
        <v>0</v>
      </c>
      <c r="E12" s="11">
        <v>-2</v>
      </c>
      <c r="F12" s="8"/>
      <c r="G12" s="10" t="s">
        <v>35</v>
      </c>
      <c r="H12" s="25">
        <v>47.971</v>
      </c>
      <c r="I12" s="25">
        <v>5</v>
      </c>
      <c r="J12" s="11">
        <v>-1</v>
      </c>
      <c r="K12" s="11">
        <v>-1</v>
      </c>
      <c r="L12" s="11">
        <v>3</v>
      </c>
      <c r="M12" s="8"/>
      <c r="N12" s="10" t="s">
        <v>35</v>
      </c>
      <c r="O12" s="25">
        <v>47.971</v>
      </c>
      <c r="P12" s="25">
        <v>5</v>
      </c>
      <c r="Q12" s="12">
        <v>-1</v>
      </c>
      <c r="R12" s="12">
        <v>-1</v>
      </c>
      <c r="S12" s="12">
        <v>2</v>
      </c>
      <c r="T12" s="12">
        <v>-4</v>
      </c>
      <c r="U12" s="8"/>
      <c r="V12" s="10" t="s">
        <v>35</v>
      </c>
      <c r="W12" s="26">
        <v>47.971</v>
      </c>
      <c r="X12" s="26">
        <v>5</v>
      </c>
      <c r="Y12" s="12">
        <v>-3</v>
      </c>
      <c r="Z12" s="12">
        <v>-1</v>
      </c>
      <c r="AA12" s="12">
        <v>7</v>
      </c>
      <c r="AB12" s="12">
        <v>-3</v>
      </c>
      <c r="AC12" s="8"/>
      <c r="AD12" s="10" t="s">
        <v>35</v>
      </c>
      <c r="AE12" s="26">
        <v>47.971</v>
      </c>
      <c r="AF12" s="26">
        <v>5</v>
      </c>
      <c r="AG12" s="12">
        <v>-2</v>
      </c>
      <c r="AH12" s="12">
        <v>0</v>
      </c>
      <c r="AI12" s="12">
        <v>1</v>
      </c>
      <c r="AJ12" s="12">
        <v>-7</v>
      </c>
      <c r="AK12" s="8"/>
    </row>
    <row r="13" spans="1:37" ht="12.75">
      <c r="A13" s="10" t="s">
        <v>36</v>
      </c>
      <c r="B13" s="25">
        <v>32.064</v>
      </c>
      <c r="C13" s="25">
        <v>5</v>
      </c>
      <c r="D13" s="11">
        <v>1</v>
      </c>
      <c r="E13" s="11">
        <v>1</v>
      </c>
      <c r="F13" s="8"/>
      <c r="G13" s="10" t="s">
        <v>36</v>
      </c>
      <c r="H13" s="25">
        <v>32.064</v>
      </c>
      <c r="I13" s="25">
        <v>5</v>
      </c>
      <c r="J13" s="11">
        <v>1</v>
      </c>
      <c r="K13" s="11">
        <v>-1</v>
      </c>
      <c r="L13" s="11">
        <v>-3</v>
      </c>
      <c r="M13" s="8"/>
      <c r="N13" s="10" t="s">
        <v>36</v>
      </c>
      <c r="O13" s="25">
        <v>32.064</v>
      </c>
      <c r="P13" s="25">
        <v>5</v>
      </c>
      <c r="Q13" s="12">
        <v>0</v>
      </c>
      <c r="R13" s="12">
        <v>-2</v>
      </c>
      <c r="S13" s="12">
        <v>0</v>
      </c>
      <c r="T13" s="12">
        <v>6</v>
      </c>
      <c r="U13" s="8"/>
      <c r="V13" s="10" t="s">
        <v>36</v>
      </c>
      <c r="W13" s="26">
        <v>32.064</v>
      </c>
      <c r="X13" s="26">
        <v>5</v>
      </c>
      <c r="Y13" s="12">
        <v>-1</v>
      </c>
      <c r="Z13" s="12">
        <v>-4</v>
      </c>
      <c r="AA13" s="12">
        <v>4</v>
      </c>
      <c r="AB13" s="12">
        <v>2</v>
      </c>
      <c r="AC13" s="8"/>
      <c r="AD13" s="10" t="s">
        <v>36</v>
      </c>
      <c r="AE13" s="26">
        <v>32.064</v>
      </c>
      <c r="AF13" s="26">
        <v>5</v>
      </c>
      <c r="AG13" s="12">
        <v>-1</v>
      </c>
      <c r="AH13" s="12">
        <v>-3</v>
      </c>
      <c r="AI13" s="12">
        <v>1</v>
      </c>
      <c r="AJ13" s="12">
        <v>1</v>
      </c>
      <c r="AK13" s="8"/>
    </row>
    <row r="14" spans="1:37" ht="12.75">
      <c r="A14" s="13" t="s">
        <v>18</v>
      </c>
      <c r="B14" s="25">
        <v>297.236</v>
      </c>
      <c r="C14" s="8"/>
      <c r="D14" s="8"/>
      <c r="E14" s="8"/>
      <c r="F14" s="8"/>
      <c r="G14" s="10" t="s">
        <v>37</v>
      </c>
      <c r="H14" s="25">
        <v>40.038</v>
      </c>
      <c r="I14" s="25">
        <v>5</v>
      </c>
      <c r="J14" s="11">
        <v>3</v>
      </c>
      <c r="K14" s="11">
        <v>1</v>
      </c>
      <c r="L14" s="11">
        <v>1</v>
      </c>
      <c r="M14" s="8"/>
      <c r="N14" s="10" t="s">
        <v>37</v>
      </c>
      <c r="O14" s="25">
        <v>40.038</v>
      </c>
      <c r="P14" s="25">
        <v>5</v>
      </c>
      <c r="Q14" s="12">
        <v>1</v>
      </c>
      <c r="R14" s="12">
        <v>-1</v>
      </c>
      <c r="S14" s="12">
        <v>-2</v>
      </c>
      <c r="T14" s="12">
        <v>-4</v>
      </c>
      <c r="U14" s="8"/>
      <c r="V14" s="10" t="s">
        <v>37</v>
      </c>
      <c r="W14" s="26">
        <v>40.038</v>
      </c>
      <c r="X14" s="26">
        <v>5</v>
      </c>
      <c r="Y14" s="12">
        <v>1</v>
      </c>
      <c r="Z14" s="12">
        <v>-4</v>
      </c>
      <c r="AA14" s="12">
        <v>-4</v>
      </c>
      <c r="AB14" s="12">
        <v>2</v>
      </c>
      <c r="AC14" s="8"/>
      <c r="AD14" s="10" t="s">
        <v>37</v>
      </c>
      <c r="AE14" s="26">
        <v>40.038</v>
      </c>
      <c r="AF14" s="26">
        <v>5</v>
      </c>
      <c r="AG14" s="12">
        <v>0</v>
      </c>
      <c r="AH14" s="12">
        <v>-4</v>
      </c>
      <c r="AI14" s="12">
        <v>0</v>
      </c>
      <c r="AJ14" s="12">
        <v>6</v>
      </c>
      <c r="AK14" s="8"/>
    </row>
    <row r="15" spans="1:37" ht="12.75">
      <c r="A15" s="13" t="s">
        <v>19</v>
      </c>
      <c r="B15" s="25">
        <v>12</v>
      </c>
      <c r="C15" s="8"/>
      <c r="D15" s="8"/>
      <c r="E15" s="8"/>
      <c r="F15" s="8"/>
      <c r="G15" s="13" t="s">
        <v>18</v>
      </c>
      <c r="H15" s="25">
        <v>263.961</v>
      </c>
      <c r="I15" s="8"/>
      <c r="J15" s="8"/>
      <c r="K15" s="8"/>
      <c r="L15" s="8"/>
      <c r="M15" s="8"/>
      <c r="N15" s="10" t="s">
        <v>38</v>
      </c>
      <c r="O15" s="25">
        <v>51.122</v>
      </c>
      <c r="P15" s="26">
        <v>5</v>
      </c>
      <c r="Q15" s="12">
        <v>2</v>
      </c>
      <c r="R15" s="12">
        <v>2</v>
      </c>
      <c r="S15" s="12">
        <v>1</v>
      </c>
      <c r="T15" s="12">
        <v>1</v>
      </c>
      <c r="U15" s="8"/>
      <c r="V15" s="10" t="s">
        <v>38</v>
      </c>
      <c r="W15" s="26">
        <v>51.122</v>
      </c>
      <c r="X15" s="26">
        <v>5</v>
      </c>
      <c r="Y15" s="12">
        <v>3</v>
      </c>
      <c r="Z15" s="12">
        <v>-1</v>
      </c>
      <c r="AA15" s="12">
        <v>-7</v>
      </c>
      <c r="AB15" s="12">
        <v>-3</v>
      </c>
      <c r="AC15" s="8"/>
      <c r="AD15" s="10" t="s">
        <v>38</v>
      </c>
      <c r="AE15" s="26">
        <v>51.122</v>
      </c>
      <c r="AF15" s="26">
        <v>5</v>
      </c>
      <c r="AG15" s="12">
        <v>1</v>
      </c>
      <c r="AH15" s="12">
        <v>-3</v>
      </c>
      <c r="AI15" s="12">
        <v>-1</v>
      </c>
      <c r="AJ15" s="12">
        <v>1</v>
      </c>
      <c r="AK15" s="8"/>
    </row>
    <row r="16" spans="1:37" ht="12.75">
      <c r="A16" s="14" t="s">
        <v>20</v>
      </c>
      <c r="B16" s="25">
        <v>0.05</v>
      </c>
      <c r="C16" s="8"/>
      <c r="D16" s="8"/>
      <c r="E16" s="8"/>
      <c r="F16" s="8"/>
      <c r="G16" s="13" t="s">
        <v>19</v>
      </c>
      <c r="H16" s="25">
        <v>16</v>
      </c>
      <c r="I16" s="8"/>
      <c r="J16" s="8"/>
      <c r="K16" s="8"/>
      <c r="L16" s="8"/>
      <c r="M16" s="8"/>
      <c r="N16" s="13" t="s">
        <v>18</v>
      </c>
      <c r="O16" s="25">
        <v>234.351</v>
      </c>
      <c r="P16" s="8"/>
      <c r="Q16" s="8"/>
      <c r="R16" s="8"/>
      <c r="S16" s="8"/>
      <c r="T16" s="8"/>
      <c r="U16" s="8"/>
      <c r="V16" s="10" t="s">
        <v>39</v>
      </c>
      <c r="W16" s="26">
        <v>62.136</v>
      </c>
      <c r="X16" s="26">
        <v>5</v>
      </c>
      <c r="Y16" s="12">
        <v>5</v>
      </c>
      <c r="Z16" s="12">
        <v>5</v>
      </c>
      <c r="AA16" s="12">
        <v>5</v>
      </c>
      <c r="AB16" s="12">
        <v>1</v>
      </c>
      <c r="AC16" s="8"/>
      <c r="AD16" s="10" t="s">
        <v>39</v>
      </c>
      <c r="AE16" s="26">
        <v>62.136</v>
      </c>
      <c r="AF16" s="26">
        <v>5</v>
      </c>
      <c r="AG16" s="12">
        <v>2</v>
      </c>
      <c r="AH16" s="12">
        <v>0</v>
      </c>
      <c r="AI16" s="12">
        <v>-1</v>
      </c>
      <c r="AJ16" s="12">
        <v>-7</v>
      </c>
      <c r="AK16" s="8"/>
    </row>
    <row r="17" spans="1:37" ht="12.75">
      <c r="A17" s="8"/>
      <c r="B17" s="8"/>
      <c r="C17" s="8"/>
      <c r="D17" s="8"/>
      <c r="E17" s="8"/>
      <c r="F17" s="8"/>
      <c r="G17" s="14" t="s">
        <v>20</v>
      </c>
      <c r="H17" s="25">
        <v>0.05</v>
      </c>
      <c r="I17" s="8"/>
      <c r="J17" s="10" t="s">
        <v>5</v>
      </c>
      <c r="K17" s="10" t="s">
        <v>6</v>
      </c>
      <c r="L17" s="10" t="s">
        <v>10</v>
      </c>
      <c r="M17" s="8"/>
      <c r="N17" s="13" t="s">
        <v>19</v>
      </c>
      <c r="O17" s="25">
        <v>20</v>
      </c>
      <c r="P17" s="8"/>
      <c r="Q17" s="8"/>
      <c r="R17" s="8"/>
      <c r="S17" s="8"/>
      <c r="T17" s="8"/>
      <c r="U17" s="8"/>
      <c r="V17" s="13" t="s">
        <v>18</v>
      </c>
      <c r="W17" s="26">
        <v>267.498</v>
      </c>
      <c r="X17" s="8"/>
      <c r="Y17" s="8"/>
      <c r="Z17" s="8"/>
      <c r="AA17" s="8"/>
      <c r="AB17" s="8"/>
      <c r="AC17" s="8"/>
      <c r="AD17" s="10" t="s">
        <v>53</v>
      </c>
      <c r="AE17" s="26">
        <v>60.227</v>
      </c>
      <c r="AF17" s="26">
        <v>5</v>
      </c>
      <c r="AG17" s="12">
        <v>3</v>
      </c>
      <c r="AH17" s="12">
        <v>5</v>
      </c>
      <c r="AI17" s="12">
        <v>1</v>
      </c>
      <c r="AJ17" s="12">
        <v>3</v>
      </c>
      <c r="AK17" s="8"/>
    </row>
    <row r="18" spans="1:37" ht="12.75">
      <c r="A18" s="8"/>
      <c r="B18" s="8"/>
      <c r="C18" s="8"/>
      <c r="D18" s="10" t="s">
        <v>5</v>
      </c>
      <c r="E18" s="10" t="s">
        <v>6</v>
      </c>
      <c r="F18" s="8"/>
      <c r="G18" s="8"/>
      <c r="H18" s="8"/>
      <c r="I18" s="8"/>
      <c r="J18" s="15">
        <f>SUMPRODUCT(H11:H14,J11:J14)</f>
        <v>-56.062000000000026</v>
      </c>
      <c r="K18" s="15">
        <f>SUMPRODUCT(H11:H14,K11:K14)</f>
        <v>13.426000000000002</v>
      </c>
      <c r="L18" s="15">
        <f>SUMPRODUCT(H11:H14,L11:L14)</f>
        <v>34.33599999999997</v>
      </c>
      <c r="M18" s="8"/>
      <c r="N18" s="14" t="s">
        <v>20</v>
      </c>
      <c r="O18" s="25">
        <v>0.05</v>
      </c>
      <c r="P18" s="8"/>
      <c r="Q18" s="10" t="s">
        <v>5</v>
      </c>
      <c r="R18" s="10" t="s">
        <v>6</v>
      </c>
      <c r="S18" s="10" t="s">
        <v>10</v>
      </c>
      <c r="T18" s="10" t="s">
        <v>48</v>
      </c>
      <c r="U18" s="8"/>
      <c r="V18" s="13" t="s">
        <v>19</v>
      </c>
      <c r="W18" s="26">
        <v>24</v>
      </c>
      <c r="X18" s="8"/>
      <c r="Y18" s="10" t="s">
        <v>5</v>
      </c>
      <c r="Z18" s="10" t="s">
        <v>6</v>
      </c>
      <c r="AA18" s="10" t="s">
        <v>10</v>
      </c>
      <c r="AB18" s="10" t="s">
        <v>48</v>
      </c>
      <c r="AC18" s="8"/>
      <c r="AD18" s="13" t="s">
        <v>18</v>
      </c>
      <c r="AE18" s="26">
        <v>292.144</v>
      </c>
      <c r="AF18" s="8"/>
      <c r="AG18" s="8"/>
      <c r="AH18" s="8"/>
      <c r="AI18" s="8"/>
      <c r="AJ18" s="8"/>
      <c r="AK18" s="8"/>
    </row>
    <row r="19" spans="1:37" ht="14.25">
      <c r="A19" s="8"/>
      <c r="B19" s="8"/>
      <c r="C19" s="8"/>
      <c r="D19" s="16">
        <f>SUMPRODUCT(B11:B13,D11:D13)</f>
        <v>-21.359</v>
      </c>
      <c r="E19" s="16">
        <f>SUMPRODUCT(B11:B13,E11:E13)</f>
        <v>-10.454999999999991</v>
      </c>
      <c r="F19" s="8"/>
      <c r="G19" s="8"/>
      <c r="H19" s="8"/>
      <c r="I19" s="8"/>
      <c r="J19" s="10" t="s">
        <v>27</v>
      </c>
      <c r="K19" s="10" t="s">
        <v>28</v>
      </c>
      <c r="L19" s="10" t="s">
        <v>29</v>
      </c>
      <c r="M19" s="8"/>
      <c r="N19" s="8"/>
      <c r="O19" s="8"/>
      <c r="P19" s="8"/>
      <c r="Q19" s="15">
        <f>SUMPRODUCT(O11:O15,Q11:Q15)</f>
        <v>-12.53500000000001</v>
      </c>
      <c r="R19" s="15">
        <f>SUMPRODUCT(O11:O15,R11:R15)</f>
        <v>56.95300000000001</v>
      </c>
      <c r="S19" s="15">
        <f>SUMPRODUCT(O11:O15,S11:S15)</f>
        <v>13.564999999999998</v>
      </c>
      <c r="T19" s="15">
        <f>SUMPRODUCT(O11:O15,T11:T15)</f>
        <v>-55.10699999999996</v>
      </c>
      <c r="U19" s="8"/>
      <c r="V19" s="14" t="s">
        <v>20</v>
      </c>
      <c r="W19" s="26">
        <v>0.05</v>
      </c>
      <c r="X19" s="8"/>
      <c r="Y19" s="15">
        <f>SUMPRODUCT(W11:W16,Y11:Y16)</f>
        <v>60.99199999999996</v>
      </c>
      <c r="Z19" s="15">
        <f>SUMPRODUCT(W11:W16,Z11:Z16)</f>
        <v>190.29400000000004</v>
      </c>
      <c r="AA19" s="15">
        <f>SUMPRODUCT(W11:W16,AA11:AA16)</f>
        <v>-10.387999999999977</v>
      </c>
      <c r="AB19" s="15">
        <f>SUMPRODUCT(W11:W16,AB11:AB16)</f>
        <v>-37.51599999999997</v>
      </c>
      <c r="AC19" s="8"/>
      <c r="AD19" s="13" t="s">
        <v>19</v>
      </c>
      <c r="AE19" s="26">
        <v>28</v>
      </c>
      <c r="AF19" s="10" t="s">
        <v>5</v>
      </c>
      <c r="AG19" s="10" t="s">
        <v>6</v>
      </c>
      <c r="AH19" s="10" t="s">
        <v>10</v>
      </c>
      <c r="AI19" s="10" t="s">
        <v>48</v>
      </c>
      <c r="AJ19" s="8"/>
      <c r="AK19" s="8"/>
    </row>
    <row r="20" spans="1:37" ht="14.25">
      <c r="A20" s="8"/>
      <c r="B20" s="8"/>
      <c r="C20" s="8"/>
      <c r="D20" s="10" t="s">
        <v>27</v>
      </c>
      <c r="E20" s="10" t="s">
        <v>28</v>
      </c>
      <c r="F20" s="8"/>
      <c r="G20" s="8"/>
      <c r="H20" s="8"/>
      <c r="I20" s="8"/>
      <c r="J20" s="15">
        <f aca="true" t="shared" si="0" ref="J20:L23">J11^2</f>
        <v>9</v>
      </c>
      <c r="K20" s="15">
        <f t="shared" si="0"/>
        <v>1</v>
      </c>
      <c r="L20" s="15">
        <f t="shared" si="0"/>
        <v>1</v>
      </c>
      <c r="M20" s="8"/>
      <c r="N20" s="8"/>
      <c r="O20" s="8"/>
      <c r="P20" s="8"/>
      <c r="Q20" s="10" t="s">
        <v>27</v>
      </c>
      <c r="R20" s="10" t="s">
        <v>28</v>
      </c>
      <c r="S20" s="10" t="s">
        <v>29</v>
      </c>
      <c r="T20" s="10" t="s">
        <v>49</v>
      </c>
      <c r="U20" s="8"/>
      <c r="V20" s="8"/>
      <c r="W20" s="8"/>
      <c r="X20" s="8"/>
      <c r="Y20" s="10" t="s">
        <v>27</v>
      </c>
      <c r="Z20" s="10" t="s">
        <v>28</v>
      </c>
      <c r="AA20" s="10" t="s">
        <v>29</v>
      </c>
      <c r="AB20" s="10" t="s">
        <v>49</v>
      </c>
      <c r="AC20" s="8"/>
      <c r="AD20" s="14" t="s">
        <v>20</v>
      </c>
      <c r="AE20" s="26">
        <v>0.05</v>
      </c>
      <c r="AF20" s="15">
        <f>SUMPRODUCT(AE11:AE17,AG11:AG17)</f>
        <v>67.79999999999997</v>
      </c>
      <c r="AG20" s="15">
        <f>SUMPRODUCT(AE11:AE17,AH11:AH17)</f>
        <v>158.54000000000002</v>
      </c>
      <c r="AH20" s="15">
        <f>SUMPRODUCT(AE11:AE17,AI11:AI17)</f>
        <v>-26.41900000000002</v>
      </c>
      <c r="AI20" s="15">
        <f>SUMPRODUCT(AE11:AE17,AJ11:AJ17)</f>
        <v>-106.38499999999999</v>
      </c>
      <c r="AJ20" s="8"/>
      <c r="AK20" s="8"/>
    </row>
    <row r="21" spans="1:37" ht="14.25">
      <c r="A21" s="8"/>
      <c r="B21" s="8"/>
      <c r="C21" s="8"/>
      <c r="D21" s="15">
        <f aca="true" t="shared" si="1" ref="D21:E23">D11^2</f>
        <v>1</v>
      </c>
      <c r="E21" s="15">
        <f t="shared" si="1"/>
        <v>1</v>
      </c>
      <c r="F21" s="8"/>
      <c r="G21" s="8"/>
      <c r="H21" s="8"/>
      <c r="I21" s="8"/>
      <c r="J21" s="15">
        <f t="shared" si="0"/>
        <v>1</v>
      </c>
      <c r="K21" s="15">
        <f t="shared" si="0"/>
        <v>1</v>
      </c>
      <c r="L21" s="15">
        <f t="shared" si="0"/>
        <v>9</v>
      </c>
      <c r="M21" s="8"/>
      <c r="N21" s="8"/>
      <c r="O21" s="8"/>
      <c r="P21" s="8"/>
      <c r="Q21" s="15">
        <f>Q11^2</f>
        <v>4</v>
      </c>
      <c r="R21" s="15">
        <f>R11^2</f>
        <v>4</v>
      </c>
      <c r="S21" s="15">
        <f>S11^2</f>
        <v>1</v>
      </c>
      <c r="T21" s="15">
        <f>T11^2</f>
        <v>1</v>
      </c>
      <c r="U21" s="8"/>
      <c r="V21" s="8"/>
      <c r="W21" s="8"/>
      <c r="X21" s="8"/>
      <c r="Y21" s="15">
        <f aca="true" t="shared" si="2" ref="Y21:AB25">Y11^2</f>
        <v>25</v>
      </c>
      <c r="Z21" s="15">
        <f t="shared" si="2"/>
        <v>25</v>
      </c>
      <c r="AA21" s="15">
        <f t="shared" si="2"/>
        <v>25</v>
      </c>
      <c r="AB21" s="15">
        <f t="shared" si="2"/>
        <v>1</v>
      </c>
      <c r="AC21" s="8"/>
      <c r="AD21" s="8"/>
      <c r="AE21" s="8"/>
      <c r="AF21" s="10" t="s">
        <v>27</v>
      </c>
      <c r="AG21" s="10" t="s">
        <v>28</v>
      </c>
      <c r="AH21" s="10" t="s">
        <v>29</v>
      </c>
      <c r="AI21" s="10" t="s">
        <v>49</v>
      </c>
      <c r="AJ21" s="8"/>
      <c r="AK21" s="8"/>
    </row>
    <row r="22" spans="1:37" ht="12.75">
      <c r="A22" s="8"/>
      <c r="B22" s="8"/>
      <c r="C22" s="8"/>
      <c r="D22" s="15">
        <f t="shared" si="1"/>
        <v>0</v>
      </c>
      <c r="E22" s="15">
        <f t="shared" si="1"/>
        <v>4</v>
      </c>
      <c r="F22" s="8"/>
      <c r="G22" s="8"/>
      <c r="H22" s="8"/>
      <c r="I22" s="8"/>
      <c r="J22" s="15">
        <f t="shared" si="0"/>
        <v>1</v>
      </c>
      <c r="K22" s="15">
        <f t="shared" si="0"/>
        <v>1</v>
      </c>
      <c r="L22" s="15">
        <f t="shared" si="0"/>
        <v>9</v>
      </c>
      <c r="M22" s="8"/>
      <c r="N22" s="8"/>
      <c r="O22" s="8"/>
      <c r="P22" s="8"/>
      <c r="Q22" s="15">
        <f aca="true" t="shared" si="3" ref="Q22:S25">Q12^2</f>
        <v>1</v>
      </c>
      <c r="R22" s="15">
        <f t="shared" si="3"/>
        <v>1</v>
      </c>
      <c r="S22" s="15">
        <f t="shared" si="3"/>
        <v>4</v>
      </c>
      <c r="T22" s="15">
        <f>T12^2</f>
        <v>16</v>
      </c>
      <c r="U22" s="8"/>
      <c r="V22" s="8"/>
      <c r="W22" s="8"/>
      <c r="X22" s="8"/>
      <c r="Y22" s="15">
        <f t="shared" si="2"/>
        <v>9</v>
      </c>
      <c r="Z22" s="15">
        <f t="shared" si="2"/>
        <v>1</v>
      </c>
      <c r="AA22" s="15">
        <f t="shared" si="2"/>
        <v>49</v>
      </c>
      <c r="AB22" s="15">
        <f t="shared" si="2"/>
        <v>9</v>
      </c>
      <c r="AC22" s="8"/>
      <c r="AD22" s="8"/>
      <c r="AE22" s="8"/>
      <c r="AF22" s="15">
        <f>AG11^2</f>
        <v>9</v>
      </c>
      <c r="AG22" s="15">
        <f aca="true" t="shared" si="4" ref="AF22:AI28">AH11^2</f>
        <v>25</v>
      </c>
      <c r="AH22" s="15">
        <f t="shared" si="4"/>
        <v>1</v>
      </c>
      <c r="AI22" s="15">
        <f t="shared" si="4"/>
        <v>9</v>
      </c>
      <c r="AJ22" s="8"/>
      <c r="AK22" s="8"/>
    </row>
    <row r="23" spans="1:37" ht="12.75">
      <c r="A23" s="8"/>
      <c r="B23" s="8"/>
      <c r="C23" s="8"/>
      <c r="D23" s="15">
        <f t="shared" si="1"/>
        <v>1</v>
      </c>
      <c r="E23" s="15">
        <f t="shared" si="1"/>
        <v>1</v>
      </c>
      <c r="F23" s="8"/>
      <c r="G23" s="8"/>
      <c r="H23" s="8"/>
      <c r="I23" s="8"/>
      <c r="J23" s="15">
        <f t="shared" si="0"/>
        <v>9</v>
      </c>
      <c r="K23" s="15">
        <f t="shared" si="0"/>
        <v>1</v>
      </c>
      <c r="L23" s="15">
        <f t="shared" si="0"/>
        <v>1</v>
      </c>
      <c r="M23" s="8"/>
      <c r="N23" s="8"/>
      <c r="O23" s="8"/>
      <c r="P23" s="8"/>
      <c r="Q23" s="15">
        <f t="shared" si="3"/>
        <v>0</v>
      </c>
      <c r="R23" s="15">
        <f t="shared" si="3"/>
        <v>4</v>
      </c>
      <c r="S23" s="15">
        <f t="shared" si="3"/>
        <v>0</v>
      </c>
      <c r="T23" s="15">
        <f>T13^2</f>
        <v>36</v>
      </c>
      <c r="U23" s="8"/>
      <c r="V23" s="8"/>
      <c r="W23" s="8"/>
      <c r="X23" s="8"/>
      <c r="Y23" s="15">
        <f t="shared" si="2"/>
        <v>1</v>
      </c>
      <c r="Z23" s="15">
        <f t="shared" si="2"/>
        <v>16</v>
      </c>
      <c r="AA23" s="15">
        <f t="shared" si="2"/>
        <v>16</v>
      </c>
      <c r="AB23" s="15">
        <f t="shared" si="2"/>
        <v>4</v>
      </c>
      <c r="AC23" s="8"/>
      <c r="AD23" s="8"/>
      <c r="AE23" s="8"/>
      <c r="AF23" s="15">
        <f t="shared" si="4"/>
        <v>4</v>
      </c>
      <c r="AG23" s="15">
        <f t="shared" si="4"/>
        <v>0</v>
      </c>
      <c r="AH23" s="15">
        <f t="shared" si="4"/>
        <v>1</v>
      </c>
      <c r="AI23" s="15">
        <f t="shared" si="4"/>
        <v>49</v>
      </c>
      <c r="AJ23" s="8"/>
      <c r="AK23" s="8"/>
    </row>
    <row r="24" spans="1:37" ht="15.75">
      <c r="A24" s="8"/>
      <c r="B24" s="8"/>
      <c r="C24" s="8"/>
      <c r="D24" s="10" t="s">
        <v>44</v>
      </c>
      <c r="E24" s="10" t="s">
        <v>45</v>
      </c>
      <c r="F24" s="8"/>
      <c r="G24" s="8"/>
      <c r="H24" s="8"/>
      <c r="I24" s="8"/>
      <c r="J24" s="10" t="s">
        <v>31</v>
      </c>
      <c r="K24" s="10" t="s">
        <v>32</v>
      </c>
      <c r="L24" s="10" t="s">
        <v>33</v>
      </c>
      <c r="M24" s="8"/>
      <c r="N24" s="8"/>
      <c r="O24" s="8"/>
      <c r="P24" s="8"/>
      <c r="Q24" s="15">
        <f t="shared" si="3"/>
        <v>1</v>
      </c>
      <c r="R24" s="15">
        <f t="shared" si="3"/>
        <v>1</v>
      </c>
      <c r="S24" s="15">
        <f t="shared" si="3"/>
        <v>4</v>
      </c>
      <c r="T24" s="15">
        <f>T14^2</f>
        <v>16</v>
      </c>
      <c r="U24" s="8"/>
      <c r="V24" s="8"/>
      <c r="W24" s="8"/>
      <c r="X24" s="8"/>
      <c r="Y24" s="15">
        <f t="shared" si="2"/>
        <v>1</v>
      </c>
      <c r="Z24" s="15">
        <f t="shared" si="2"/>
        <v>16</v>
      </c>
      <c r="AA24" s="15">
        <f t="shared" si="2"/>
        <v>16</v>
      </c>
      <c r="AB24" s="15">
        <f t="shared" si="2"/>
        <v>4</v>
      </c>
      <c r="AC24" s="8"/>
      <c r="AD24" s="8"/>
      <c r="AE24" s="8"/>
      <c r="AF24" s="15">
        <f t="shared" si="4"/>
        <v>1</v>
      </c>
      <c r="AG24" s="15">
        <f t="shared" si="4"/>
        <v>9</v>
      </c>
      <c r="AH24" s="15">
        <f t="shared" si="4"/>
        <v>1</v>
      </c>
      <c r="AI24" s="15">
        <f t="shared" si="4"/>
        <v>1</v>
      </c>
      <c r="AJ24" s="8"/>
      <c r="AK24" s="8"/>
    </row>
    <row r="25" spans="1:37" ht="12.75">
      <c r="A25" s="8"/>
      <c r="B25" s="8"/>
      <c r="C25" s="8"/>
      <c r="D25" s="16">
        <f>D19^2/(D21/C11+D22/C12+D23/C13)</f>
        <v>1140.5172025000002</v>
      </c>
      <c r="E25" s="16">
        <f>E19^2/(E21/C11+E22/C12+E23/C13)</f>
        <v>91.08918749999985</v>
      </c>
      <c r="F25" s="8"/>
      <c r="G25" s="8"/>
      <c r="H25" s="8"/>
      <c r="I25" s="8"/>
      <c r="J25" s="16">
        <f>J18^2/(J20/I11+J21/I12+J22/I13+J23/I14)</f>
        <v>785.7369610000007</v>
      </c>
      <c r="K25" s="16">
        <f>K18^2/(K20/I11+K21/I12+K22/I13+K23/I14)</f>
        <v>225.32184500000005</v>
      </c>
      <c r="L25" s="16">
        <f>L18^2/(L20/I11+L21/I12+L22/I13+L23/I14)</f>
        <v>294.7402239999995</v>
      </c>
      <c r="M25" s="8"/>
      <c r="N25" s="8"/>
      <c r="O25" s="8"/>
      <c r="P25" s="8"/>
      <c r="Q25" s="15">
        <f t="shared" si="3"/>
        <v>4</v>
      </c>
      <c r="R25" s="15">
        <f t="shared" si="3"/>
        <v>4</v>
      </c>
      <c r="S25" s="15">
        <f t="shared" si="3"/>
        <v>1</v>
      </c>
      <c r="T25" s="15">
        <f>T15^2</f>
        <v>1</v>
      </c>
      <c r="U25" s="8"/>
      <c r="V25" s="8"/>
      <c r="W25" s="8"/>
      <c r="X25" s="8"/>
      <c r="Y25" s="15">
        <f t="shared" si="2"/>
        <v>9</v>
      </c>
      <c r="Z25" s="15">
        <f t="shared" si="2"/>
        <v>1</v>
      </c>
      <c r="AA25" s="15">
        <f t="shared" si="2"/>
        <v>49</v>
      </c>
      <c r="AB25" s="15">
        <f t="shared" si="2"/>
        <v>9</v>
      </c>
      <c r="AC25" s="8"/>
      <c r="AD25" s="8"/>
      <c r="AE25" s="8"/>
      <c r="AF25" s="15">
        <f t="shared" si="4"/>
        <v>0</v>
      </c>
      <c r="AG25" s="15">
        <f t="shared" si="4"/>
        <v>16</v>
      </c>
      <c r="AH25" s="15">
        <f t="shared" si="4"/>
        <v>0</v>
      </c>
      <c r="AI25" s="15">
        <f t="shared" si="4"/>
        <v>36</v>
      </c>
      <c r="AJ25" s="8"/>
      <c r="AK25" s="8"/>
    </row>
    <row r="26" spans="1:37" ht="15.75">
      <c r="A26" s="8"/>
      <c r="B26" s="8"/>
      <c r="C26" s="8"/>
      <c r="D26" s="17" t="s">
        <v>2</v>
      </c>
      <c r="E26" s="17" t="s">
        <v>3</v>
      </c>
      <c r="F26" s="8"/>
      <c r="G26" s="8"/>
      <c r="H26" s="8"/>
      <c r="I26" s="8"/>
      <c r="J26" s="17" t="s">
        <v>21</v>
      </c>
      <c r="K26" s="17" t="s">
        <v>22</v>
      </c>
      <c r="L26" s="17" t="s">
        <v>23</v>
      </c>
      <c r="M26" s="8"/>
      <c r="N26" s="8"/>
      <c r="O26" s="8"/>
      <c r="P26" s="8"/>
      <c r="Q26" s="10" t="s">
        <v>31</v>
      </c>
      <c r="R26" s="10" t="s">
        <v>32</v>
      </c>
      <c r="S26" s="10" t="s">
        <v>33</v>
      </c>
      <c r="T26" s="10" t="s">
        <v>50</v>
      </c>
      <c r="U26" s="8"/>
      <c r="V26" s="8"/>
      <c r="W26" s="8"/>
      <c r="X26" s="8"/>
      <c r="Y26" s="15">
        <v>25</v>
      </c>
      <c r="Z26" s="15">
        <v>25</v>
      </c>
      <c r="AA26" s="15">
        <v>25</v>
      </c>
      <c r="AB26" s="15">
        <v>1</v>
      </c>
      <c r="AC26" s="8"/>
      <c r="AD26" s="8"/>
      <c r="AE26" s="8"/>
      <c r="AF26" s="15">
        <f t="shared" si="4"/>
        <v>1</v>
      </c>
      <c r="AG26" s="15">
        <f t="shared" si="4"/>
        <v>9</v>
      </c>
      <c r="AH26" s="15">
        <f t="shared" si="4"/>
        <v>1</v>
      </c>
      <c r="AI26" s="15">
        <f>AJ15^2</f>
        <v>1</v>
      </c>
      <c r="AJ26" s="8"/>
      <c r="AK26" s="8"/>
    </row>
    <row r="27" spans="1:37" ht="15.75">
      <c r="A27" s="8"/>
      <c r="B27" s="8"/>
      <c r="C27" s="8"/>
      <c r="D27" s="16">
        <f>(D25/B14)</f>
        <v>3.837076271043885</v>
      </c>
      <c r="E27" s="16">
        <f>(E25/B14)</f>
        <v>0.30645408867028173</v>
      </c>
      <c r="F27" s="8"/>
      <c r="G27" s="8"/>
      <c r="H27" s="8"/>
      <c r="I27" s="8"/>
      <c r="J27" s="16">
        <f>J25/H15</f>
        <v>2.976716109576796</v>
      </c>
      <c r="K27" s="16">
        <f>K25/H15</f>
        <v>0.8536179397714058</v>
      </c>
      <c r="L27" s="16">
        <f>L25/H15</f>
        <v>1.1166051954644796</v>
      </c>
      <c r="M27" s="8"/>
      <c r="N27" s="8"/>
      <c r="O27" s="8"/>
      <c r="P27" s="8"/>
      <c r="Q27" s="16">
        <f>Q19^2/(Q21/P11+Q22/P12+Q23/P13+Q24/P14+Q25/P15)</f>
        <v>78.56311250000013</v>
      </c>
      <c r="R27" s="16">
        <f>R19^2/(R21/P11+R22/P12+R23/P13+R24/P14+R25/P15)</f>
        <v>1158.4443603571433</v>
      </c>
      <c r="S27" s="16">
        <f>S19^2/(S21/P11+S22/P12+S23/P13+S24/P14+S25/P15)</f>
        <v>92.00461249999996</v>
      </c>
      <c r="T27" s="16">
        <f>T19^2/(T21/P11+T22/P12+T23/P13+T24/P14+T25/P15)</f>
        <v>216.9129606428568</v>
      </c>
      <c r="U27" s="8"/>
      <c r="V27" s="8"/>
      <c r="W27" s="8"/>
      <c r="X27" s="8"/>
      <c r="Y27" s="10" t="s">
        <v>31</v>
      </c>
      <c r="Z27" s="10" t="s">
        <v>32</v>
      </c>
      <c r="AA27" s="10" t="s">
        <v>33</v>
      </c>
      <c r="AB27" s="10" t="s">
        <v>50</v>
      </c>
      <c r="AC27" s="8"/>
      <c r="AD27" s="8"/>
      <c r="AE27" s="8"/>
      <c r="AF27" s="15">
        <f t="shared" si="4"/>
        <v>4</v>
      </c>
      <c r="AG27" s="15">
        <f t="shared" si="4"/>
        <v>0</v>
      </c>
      <c r="AH27" s="15">
        <f t="shared" si="4"/>
        <v>1</v>
      </c>
      <c r="AI27" s="15">
        <f t="shared" si="4"/>
        <v>49</v>
      </c>
      <c r="AJ27" s="8"/>
      <c r="AK27" s="8"/>
    </row>
    <row r="28" spans="1:37" ht="15.75">
      <c r="A28" s="8"/>
      <c r="B28" s="8"/>
      <c r="C28" s="8"/>
      <c r="D28" s="17" t="s">
        <v>46</v>
      </c>
      <c r="E28" s="17" t="s">
        <v>47</v>
      </c>
      <c r="F28" s="8"/>
      <c r="G28" s="8"/>
      <c r="H28" s="8"/>
      <c r="I28" s="8"/>
      <c r="J28" s="17" t="s">
        <v>24</v>
      </c>
      <c r="K28" s="17" t="s">
        <v>25</v>
      </c>
      <c r="L28" s="17" t="s">
        <v>26</v>
      </c>
      <c r="M28" s="8"/>
      <c r="N28" s="8"/>
      <c r="O28" s="8"/>
      <c r="P28" s="8"/>
      <c r="Q28" s="17" t="s">
        <v>21</v>
      </c>
      <c r="R28" s="17" t="s">
        <v>22</v>
      </c>
      <c r="S28" s="17" t="s">
        <v>23</v>
      </c>
      <c r="T28" s="17" t="s">
        <v>51</v>
      </c>
      <c r="U28" s="8"/>
      <c r="V28" s="8"/>
      <c r="W28" s="8"/>
      <c r="X28" s="8"/>
      <c r="Y28" s="16">
        <f>Y19^2/(Y21/X11+Y22/X12+Y23/X13+Y24/X14+Y25/X15+Y26/X16)</f>
        <v>265.71600457142824</v>
      </c>
      <c r="Z28" s="16">
        <f>Z19^2/(Z21/X11+Z22/X12+Z23/X13+Z24/X14+Z25/X15+Z26/X16)</f>
        <v>2155.4646688095245</v>
      </c>
      <c r="AA28" s="16">
        <f>AA19^2/(AA21/X11+AA22/X12+AA23/X13+AA24/X14+AA25/X15+AA26/X16)</f>
        <v>2.9975151111110976</v>
      </c>
      <c r="AB28" s="16">
        <f>AB19^2/(AB21/X11+AB22/X12+AB23/X13+AB24/X14+AB25/X15+AB26/X16)</f>
        <v>251.33040285714247</v>
      </c>
      <c r="AC28" s="8"/>
      <c r="AD28" s="8"/>
      <c r="AE28" s="8"/>
      <c r="AF28" s="15">
        <f t="shared" si="4"/>
        <v>9</v>
      </c>
      <c r="AG28" s="15">
        <f t="shared" si="4"/>
        <v>25</v>
      </c>
      <c r="AH28" s="15">
        <f t="shared" si="4"/>
        <v>1</v>
      </c>
      <c r="AI28" s="15">
        <f t="shared" si="4"/>
        <v>9</v>
      </c>
      <c r="AJ28" s="8"/>
      <c r="AK28" s="8"/>
    </row>
    <row r="29" spans="1:37" ht="15.75">
      <c r="A29" s="8"/>
      <c r="B29" s="8"/>
      <c r="C29" s="8"/>
      <c r="D29" s="18">
        <f>FDIST(D27,1,$B$15)</f>
        <v>0.0737808905886948</v>
      </c>
      <c r="E29" s="18">
        <f>FDIST(E27,1,$B$15)</f>
        <v>0.5900301843246277</v>
      </c>
      <c r="F29" s="8"/>
      <c r="G29" s="8"/>
      <c r="H29" s="8"/>
      <c r="I29" s="8"/>
      <c r="J29" s="18">
        <f>FDIST(J27,1,$H$16)</f>
        <v>0.10372886193731919</v>
      </c>
      <c r="K29" s="18">
        <f>FDIST(K27,1,$H$16)</f>
        <v>0.36925554368321345</v>
      </c>
      <c r="L29" s="18">
        <f>FDIST(L27,1,$H$16)</f>
        <v>0.3063452449940136</v>
      </c>
      <c r="M29" s="8"/>
      <c r="N29" s="8"/>
      <c r="O29" s="8"/>
      <c r="P29" s="8"/>
      <c r="Q29" s="16">
        <f>Q27/O16</f>
        <v>0.33523694159615336</v>
      </c>
      <c r="R29" s="16">
        <f>R27/O16</f>
        <v>4.943202121421045</v>
      </c>
      <c r="S29" s="16">
        <f>S27/O16</f>
        <v>0.39259321487853677</v>
      </c>
      <c r="T29" s="16">
        <f>T27/O16</f>
        <v>0.9255900791669623</v>
      </c>
      <c r="U29" s="8"/>
      <c r="V29" s="8"/>
      <c r="W29" s="8"/>
      <c r="X29" s="8"/>
      <c r="Y29" s="17" t="s">
        <v>21</v>
      </c>
      <c r="Z29" s="17" t="s">
        <v>22</v>
      </c>
      <c r="AA29" s="17" t="s">
        <v>23</v>
      </c>
      <c r="AB29" s="17" t="s">
        <v>51</v>
      </c>
      <c r="AC29" s="8"/>
      <c r="AD29" s="8"/>
      <c r="AE29" s="8"/>
      <c r="AF29" s="10" t="s">
        <v>31</v>
      </c>
      <c r="AG29" s="10" t="s">
        <v>32</v>
      </c>
      <c r="AH29" s="10" t="s">
        <v>33</v>
      </c>
      <c r="AI29" s="10" t="s">
        <v>50</v>
      </c>
      <c r="AJ29" s="8"/>
      <c r="AK29" s="8"/>
    </row>
    <row r="30" spans="1:37" ht="15.75">
      <c r="A30" s="8"/>
      <c r="B30" s="8"/>
      <c r="C30" s="8"/>
      <c r="D30" s="17" t="s">
        <v>4</v>
      </c>
      <c r="E30" s="19"/>
      <c r="F30" s="8"/>
      <c r="G30" s="8"/>
      <c r="H30" s="8"/>
      <c r="I30" s="8"/>
      <c r="J30" s="17" t="s">
        <v>30</v>
      </c>
      <c r="K30" s="19"/>
      <c r="L30" s="19"/>
      <c r="M30" s="8"/>
      <c r="N30" s="8"/>
      <c r="O30" s="8"/>
      <c r="P30" s="8"/>
      <c r="Q30" s="17" t="s">
        <v>24</v>
      </c>
      <c r="R30" s="17" t="s">
        <v>25</v>
      </c>
      <c r="S30" s="17" t="s">
        <v>26</v>
      </c>
      <c r="T30" s="17" t="s">
        <v>52</v>
      </c>
      <c r="U30" s="8"/>
      <c r="V30" s="8"/>
      <c r="W30" s="8"/>
      <c r="X30" s="8"/>
      <c r="Y30" s="16">
        <f>Y28/W17</f>
        <v>0.9933382850392461</v>
      </c>
      <c r="Z30" s="16">
        <f>Z28/W17</f>
        <v>8.057872091789562</v>
      </c>
      <c r="AA30" s="16">
        <f>AA28/W17</f>
        <v>0.011205747748062033</v>
      </c>
      <c r="AB30" s="16">
        <f>AB28/W17</f>
        <v>0.939559932624328</v>
      </c>
      <c r="AC30" s="8"/>
      <c r="AD30" s="8"/>
      <c r="AE30" s="8"/>
      <c r="AF30" s="16">
        <f>AF20^2/(AF22/AF11+AF23/AF12+AF24/AF13+AF25/AF14+AF26/AF15+AF27/AF16+AF28/AF17)</f>
        <v>820.8642857142848</v>
      </c>
      <c r="AG30" s="16">
        <f>AG20^2/(AG22/AF11+AG23/AF12+AG24/AF13+AG25/AF14+AG26/AF15+AG27/AF16+AG28/AF17)</f>
        <v>1496.1268809523813</v>
      </c>
      <c r="AH30" s="16">
        <f>AH20^2/(AH22/AF11+AH23/AF12+AH24/AF13+AH25/AF14+AH26/AF15+AH27/AF16+AH28/AF17)</f>
        <v>581.6363008333342</v>
      </c>
      <c r="AI30" s="16">
        <f>AI20^2/(AI22/AF11+AI23/AF12+AI24/AF13+AI25/AF14+AI26/AF15+AI27/AF16+AI28/AF17)</f>
        <v>367.4600073051947</v>
      </c>
      <c r="AJ30" s="8"/>
      <c r="AK30" s="8"/>
    </row>
    <row r="31" spans="1:37" ht="14.25">
      <c r="A31" s="8"/>
      <c r="B31" s="8"/>
      <c r="C31" s="8"/>
      <c r="D31" s="20">
        <f>FINV(B16,1,B15)</f>
        <v>4.747225335819044</v>
      </c>
      <c r="E31" s="19"/>
      <c r="F31" s="8"/>
      <c r="G31" s="8"/>
      <c r="H31" s="8"/>
      <c r="I31" s="8"/>
      <c r="J31" s="20">
        <f>FINV(H17,1,H16)</f>
        <v>4.493998418060235</v>
      </c>
      <c r="K31" s="19"/>
      <c r="L31" s="19"/>
      <c r="M31" s="8"/>
      <c r="N31" s="8"/>
      <c r="O31" s="8"/>
      <c r="P31" s="8"/>
      <c r="Q31" s="18">
        <f>FDIST(Q29,1,$O$17)</f>
        <v>0.569055861922021</v>
      </c>
      <c r="R31" s="18">
        <f>FDIST(R29,1,$O$17)</f>
        <v>0.037880310827017656</v>
      </c>
      <c r="S31" s="18">
        <f>FDIST(S29,1,$O$17)</f>
        <v>0.5380262879576503</v>
      </c>
      <c r="T31" s="18">
        <f>FDIST(T29,1,$O$17)</f>
        <v>0.3475000211803815</v>
      </c>
      <c r="U31" s="8"/>
      <c r="V31" s="8"/>
      <c r="W31" s="8"/>
      <c r="X31" s="8"/>
      <c r="Y31" s="17" t="s">
        <v>24</v>
      </c>
      <c r="Z31" s="17" t="s">
        <v>25</v>
      </c>
      <c r="AA31" s="17" t="s">
        <v>26</v>
      </c>
      <c r="AB31" s="17" t="s">
        <v>52</v>
      </c>
      <c r="AC31" s="8"/>
      <c r="AD31" s="8"/>
      <c r="AE31" s="8"/>
      <c r="AF31" s="17" t="s">
        <v>21</v>
      </c>
      <c r="AG31" s="17" t="s">
        <v>22</v>
      </c>
      <c r="AH31" s="17" t="s">
        <v>23</v>
      </c>
      <c r="AI31" s="17" t="s">
        <v>51</v>
      </c>
      <c r="AJ31" s="8"/>
      <c r="AK31" s="8"/>
    </row>
    <row r="32" spans="1:37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7" t="s">
        <v>30</v>
      </c>
      <c r="R32" s="19"/>
      <c r="S32" s="19"/>
      <c r="T32" s="8"/>
      <c r="U32" s="8"/>
      <c r="V32" s="8"/>
      <c r="W32" s="8"/>
      <c r="X32" s="8"/>
      <c r="Y32" s="18">
        <f>FDIST(Y30,1,$W$18)</f>
        <v>0.32887109218024746</v>
      </c>
      <c r="Z32" s="18">
        <f>FDIST(Z30,1,$W$18)</f>
        <v>0.009074971319891089</v>
      </c>
      <c r="AA32" s="18">
        <f>FDIST(AA30,1,$W$18)</f>
        <v>0.9165754700656319</v>
      </c>
      <c r="AB32" s="18">
        <f>FDIST(AB30,1,$W$18)</f>
        <v>0.34205880799110344</v>
      </c>
      <c r="AC32" s="8"/>
      <c r="AD32" s="8"/>
      <c r="AE32" s="8"/>
      <c r="AF32" s="16">
        <f>AF30/AE18</f>
        <v>2.8097934091211347</v>
      </c>
      <c r="AG32" s="16">
        <f>AG30/AE18</f>
        <v>5.121196673395247</v>
      </c>
      <c r="AH32" s="16">
        <f>AH30/AE18</f>
        <v>1.9909233146439227</v>
      </c>
      <c r="AI32" s="16">
        <f>AI30/AE18</f>
        <v>1.2578043954529092</v>
      </c>
      <c r="AJ32" s="8"/>
      <c r="AK32" s="8"/>
    </row>
    <row r="33" spans="1:37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>
        <f>FINV(O18,1,O17)</f>
        <v>4.351243478421539</v>
      </c>
      <c r="R33" s="19"/>
      <c r="S33" s="19"/>
      <c r="T33" s="8"/>
      <c r="U33" s="8"/>
      <c r="V33" s="8"/>
      <c r="W33" s="8"/>
      <c r="X33" s="8"/>
      <c r="Y33" s="17" t="s">
        <v>30</v>
      </c>
      <c r="Z33" s="19"/>
      <c r="AA33" s="19"/>
      <c r="AB33" s="19"/>
      <c r="AC33" s="8"/>
      <c r="AD33" s="8"/>
      <c r="AE33" s="8"/>
      <c r="AF33" s="17" t="s">
        <v>24</v>
      </c>
      <c r="AG33" s="17" t="s">
        <v>25</v>
      </c>
      <c r="AH33" s="17" t="s">
        <v>26</v>
      </c>
      <c r="AI33" s="17" t="s">
        <v>52</v>
      </c>
      <c r="AJ33" s="8"/>
      <c r="AK33" s="8"/>
    </row>
    <row r="34" spans="1:3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0">
        <f>FINV(W19,1,W18)</f>
        <v>4.259677213621634</v>
      </c>
      <c r="Z34" s="19"/>
      <c r="AA34" s="19"/>
      <c r="AB34" s="19"/>
      <c r="AC34" s="8"/>
      <c r="AD34" s="8"/>
      <c r="AE34" s="8"/>
      <c r="AF34" s="18">
        <f>FDIST(AF32,1,$AE$19)</f>
        <v>0.10482289870102815</v>
      </c>
      <c r="AG34" s="18">
        <f>FDIST(AG32,1,$AE$19)</f>
        <v>0.031581287237200745</v>
      </c>
      <c r="AH34" s="18">
        <f>FDIST(AH32,1,$AE$19)</f>
        <v>0.16925935891419375</v>
      </c>
      <c r="AI34" s="18">
        <f>FDIST(AI32,1,$AE$19)</f>
        <v>0.27159355956874975</v>
      </c>
      <c r="AJ34" s="8"/>
      <c r="AK34" s="8"/>
    </row>
    <row r="35" spans="1:37" ht="15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7" t="s">
        <v>30</v>
      </c>
      <c r="AG35" s="19"/>
      <c r="AH35" s="19"/>
      <c r="AI35" s="19"/>
      <c r="AJ35" s="8"/>
      <c r="AK35" s="8"/>
    </row>
    <row r="36" spans="1:37" ht="16.5" thickBot="1">
      <c r="A36" s="5">
        <v>8</v>
      </c>
      <c r="B36" s="6"/>
      <c r="C36" s="6"/>
      <c r="D36" s="7" t="s">
        <v>0</v>
      </c>
      <c r="E36" s="7" t="s">
        <v>1</v>
      </c>
      <c r="F36" s="7" t="s">
        <v>14</v>
      </c>
      <c r="G36" s="7" t="s">
        <v>41</v>
      </c>
      <c r="H36" s="8"/>
      <c r="I36" s="5">
        <v>9</v>
      </c>
      <c r="J36" s="6"/>
      <c r="K36" s="6"/>
      <c r="L36" s="7" t="s">
        <v>0</v>
      </c>
      <c r="M36" s="7" t="s">
        <v>1</v>
      </c>
      <c r="N36" s="7" t="s">
        <v>14</v>
      </c>
      <c r="O36" s="7" t="s">
        <v>41</v>
      </c>
      <c r="P36" s="8"/>
      <c r="Q36" s="5">
        <v>10</v>
      </c>
      <c r="R36" s="6"/>
      <c r="S36" s="6"/>
      <c r="T36" s="7" t="s">
        <v>0</v>
      </c>
      <c r="U36" s="7" t="s">
        <v>1</v>
      </c>
      <c r="V36" s="7" t="s">
        <v>14</v>
      </c>
      <c r="W36" s="7" t="s">
        <v>41</v>
      </c>
      <c r="X36" s="8"/>
      <c r="Y36" s="8"/>
      <c r="Z36" s="8"/>
      <c r="AA36" s="8"/>
      <c r="AB36" s="8"/>
      <c r="AC36" s="8"/>
      <c r="AD36" s="8"/>
      <c r="AE36" s="8"/>
      <c r="AF36" s="20">
        <f>FINV(AE20,1,AE19)</f>
        <v>4.1959717074015295</v>
      </c>
      <c r="AG36" s="19"/>
      <c r="AH36" s="19"/>
      <c r="AI36" s="19"/>
      <c r="AJ36" s="8"/>
      <c r="AK36" s="8"/>
    </row>
    <row r="37" spans="1:37" ht="12.75">
      <c r="A37" s="7" t="s">
        <v>9</v>
      </c>
      <c r="B37" s="7" t="s">
        <v>7</v>
      </c>
      <c r="C37" s="9" t="s">
        <v>8</v>
      </c>
      <c r="D37" s="7" t="s">
        <v>11</v>
      </c>
      <c r="E37" s="7" t="s">
        <v>12</v>
      </c>
      <c r="F37" s="7" t="s">
        <v>13</v>
      </c>
      <c r="G37" s="7" t="s">
        <v>40</v>
      </c>
      <c r="H37" s="8"/>
      <c r="I37" s="7" t="s">
        <v>9</v>
      </c>
      <c r="J37" s="7" t="s">
        <v>7</v>
      </c>
      <c r="K37" s="9" t="s">
        <v>8</v>
      </c>
      <c r="L37" s="7" t="s">
        <v>11</v>
      </c>
      <c r="M37" s="7" t="s">
        <v>12</v>
      </c>
      <c r="N37" s="7" t="s">
        <v>13</v>
      </c>
      <c r="O37" s="7" t="s">
        <v>40</v>
      </c>
      <c r="P37" s="8"/>
      <c r="Q37" s="7" t="s">
        <v>9</v>
      </c>
      <c r="R37" s="7" t="s">
        <v>7</v>
      </c>
      <c r="S37" s="9" t="s">
        <v>8</v>
      </c>
      <c r="T37" s="7" t="s">
        <v>11</v>
      </c>
      <c r="U37" s="7" t="s">
        <v>12</v>
      </c>
      <c r="V37" s="7" t="s">
        <v>13</v>
      </c>
      <c r="W37" s="7" t="s">
        <v>40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2.75">
      <c r="A38" s="10" t="s">
        <v>34</v>
      </c>
      <c r="B38" s="25">
        <v>53.423</v>
      </c>
      <c r="C38" s="26">
        <v>5</v>
      </c>
      <c r="D38" s="12">
        <v>-7</v>
      </c>
      <c r="E38" s="12">
        <v>7</v>
      </c>
      <c r="F38" s="12">
        <v>-7</v>
      </c>
      <c r="G38" s="12">
        <v>7</v>
      </c>
      <c r="H38" s="8"/>
      <c r="I38" s="10" t="s">
        <v>34</v>
      </c>
      <c r="J38" s="25">
        <v>53.423</v>
      </c>
      <c r="K38" s="26">
        <v>5</v>
      </c>
      <c r="L38" s="12">
        <v>-4</v>
      </c>
      <c r="M38" s="12">
        <v>28</v>
      </c>
      <c r="N38" s="12">
        <v>-14</v>
      </c>
      <c r="O38" s="12">
        <v>14</v>
      </c>
      <c r="P38" s="8"/>
      <c r="Q38" s="10" t="s">
        <v>34</v>
      </c>
      <c r="R38" s="25">
        <v>53.423</v>
      </c>
      <c r="S38" s="26">
        <v>5</v>
      </c>
      <c r="T38" s="12">
        <v>-9</v>
      </c>
      <c r="U38" s="12">
        <v>6</v>
      </c>
      <c r="V38" s="12">
        <v>-42</v>
      </c>
      <c r="W38" s="12">
        <v>18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2.75">
      <c r="A39" s="10" t="s">
        <v>35</v>
      </c>
      <c r="B39" s="25">
        <v>47.971</v>
      </c>
      <c r="C39" s="26">
        <v>5</v>
      </c>
      <c r="D39" s="12">
        <v>-5</v>
      </c>
      <c r="E39" s="12">
        <v>1</v>
      </c>
      <c r="F39" s="12">
        <v>5</v>
      </c>
      <c r="G39" s="12">
        <v>-13</v>
      </c>
      <c r="H39" s="8"/>
      <c r="I39" s="10" t="s">
        <v>35</v>
      </c>
      <c r="J39" s="25">
        <v>47.971</v>
      </c>
      <c r="K39" s="26">
        <v>5</v>
      </c>
      <c r="L39" s="12">
        <v>-3</v>
      </c>
      <c r="M39" s="12">
        <v>7</v>
      </c>
      <c r="N39" s="12">
        <v>7</v>
      </c>
      <c r="O39" s="12">
        <v>-21</v>
      </c>
      <c r="P39" s="8"/>
      <c r="Q39" s="10" t="s">
        <v>35</v>
      </c>
      <c r="R39" s="25">
        <v>47.971</v>
      </c>
      <c r="S39" s="26">
        <v>5</v>
      </c>
      <c r="T39" s="12">
        <v>-7</v>
      </c>
      <c r="U39" s="12">
        <v>2</v>
      </c>
      <c r="V39" s="12">
        <v>14</v>
      </c>
      <c r="W39" s="12">
        <v>-22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2.75">
      <c r="A40" s="10" t="s">
        <v>36</v>
      </c>
      <c r="B40" s="25">
        <v>32.064</v>
      </c>
      <c r="C40" s="26">
        <v>5</v>
      </c>
      <c r="D40" s="12">
        <v>-3</v>
      </c>
      <c r="E40" s="12">
        <v>-3</v>
      </c>
      <c r="F40" s="12">
        <v>7</v>
      </c>
      <c r="G40" s="12">
        <v>-3</v>
      </c>
      <c r="H40" s="8"/>
      <c r="I40" s="10" t="s">
        <v>36</v>
      </c>
      <c r="J40" s="25">
        <v>32.064</v>
      </c>
      <c r="K40" s="26">
        <v>5</v>
      </c>
      <c r="L40" s="12">
        <v>-2</v>
      </c>
      <c r="M40" s="12">
        <v>-8</v>
      </c>
      <c r="N40" s="12">
        <v>13</v>
      </c>
      <c r="O40" s="12">
        <v>-11</v>
      </c>
      <c r="P40" s="8"/>
      <c r="Q40" s="10" t="s">
        <v>36</v>
      </c>
      <c r="R40" s="25">
        <v>32.064</v>
      </c>
      <c r="S40" s="26">
        <v>5</v>
      </c>
      <c r="T40" s="12">
        <v>-5</v>
      </c>
      <c r="U40" s="12">
        <v>-1</v>
      </c>
      <c r="V40" s="12">
        <v>35</v>
      </c>
      <c r="W40" s="12">
        <v>-17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2.75">
      <c r="A41" s="10" t="s">
        <v>37</v>
      </c>
      <c r="B41" s="25">
        <v>40.038</v>
      </c>
      <c r="C41" s="26">
        <v>5</v>
      </c>
      <c r="D41" s="12">
        <v>-1</v>
      </c>
      <c r="E41" s="12">
        <v>-5</v>
      </c>
      <c r="F41" s="12">
        <v>3</v>
      </c>
      <c r="G41" s="12">
        <v>9</v>
      </c>
      <c r="H41" s="8"/>
      <c r="I41" s="10" t="s">
        <v>37</v>
      </c>
      <c r="J41" s="25">
        <v>40.038</v>
      </c>
      <c r="K41" s="26">
        <v>5</v>
      </c>
      <c r="L41" s="12">
        <v>-1</v>
      </c>
      <c r="M41" s="12">
        <v>-17</v>
      </c>
      <c r="N41" s="12">
        <v>9</v>
      </c>
      <c r="O41" s="12">
        <v>9</v>
      </c>
      <c r="P41" s="8"/>
      <c r="Q41" s="10" t="s">
        <v>37</v>
      </c>
      <c r="R41" s="25">
        <v>40.038</v>
      </c>
      <c r="S41" s="26">
        <v>5</v>
      </c>
      <c r="T41" s="12">
        <v>-3</v>
      </c>
      <c r="U41" s="12">
        <v>-3</v>
      </c>
      <c r="V41" s="12">
        <v>31</v>
      </c>
      <c r="W41" s="12">
        <v>3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2.75">
      <c r="A42" s="10" t="s">
        <v>38</v>
      </c>
      <c r="B42" s="25">
        <v>51.122</v>
      </c>
      <c r="C42" s="26">
        <v>5</v>
      </c>
      <c r="D42" s="12">
        <v>1</v>
      </c>
      <c r="E42" s="12">
        <v>-5</v>
      </c>
      <c r="F42" s="12">
        <v>-3</v>
      </c>
      <c r="G42" s="12">
        <v>9</v>
      </c>
      <c r="H42" s="8"/>
      <c r="I42" s="10" t="s">
        <v>38</v>
      </c>
      <c r="J42" s="25">
        <v>51.122</v>
      </c>
      <c r="K42" s="26">
        <v>5</v>
      </c>
      <c r="L42" s="12">
        <v>0</v>
      </c>
      <c r="M42" s="12">
        <v>-20</v>
      </c>
      <c r="N42" s="12">
        <v>0</v>
      </c>
      <c r="O42" s="12">
        <v>18</v>
      </c>
      <c r="P42" s="8"/>
      <c r="Q42" s="10" t="s">
        <v>38</v>
      </c>
      <c r="R42" s="25">
        <v>51.122</v>
      </c>
      <c r="S42" s="26">
        <v>5</v>
      </c>
      <c r="T42" s="12">
        <v>-1</v>
      </c>
      <c r="U42" s="12">
        <v>-4</v>
      </c>
      <c r="V42" s="12">
        <v>12</v>
      </c>
      <c r="W42" s="12">
        <v>18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2.75">
      <c r="A43" s="10" t="s">
        <v>39</v>
      </c>
      <c r="B43" s="25">
        <v>62.136</v>
      </c>
      <c r="C43" s="26">
        <v>5</v>
      </c>
      <c r="D43" s="12">
        <v>3</v>
      </c>
      <c r="E43" s="12">
        <v>-3</v>
      </c>
      <c r="F43" s="12">
        <v>-7</v>
      </c>
      <c r="G43" s="12">
        <v>-3</v>
      </c>
      <c r="H43" s="8"/>
      <c r="I43" s="10" t="s">
        <v>39</v>
      </c>
      <c r="J43" s="25">
        <v>62.136</v>
      </c>
      <c r="K43" s="26">
        <v>5</v>
      </c>
      <c r="L43" s="12">
        <v>1</v>
      </c>
      <c r="M43" s="12">
        <v>-17</v>
      </c>
      <c r="N43" s="12">
        <v>-9</v>
      </c>
      <c r="O43" s="12">
        <v>9</v>
      </c>
      <c r="P43" s="8"/>
      <c r="Q43" s="10" t="s">
        <v>39</v>
      </c>
      <c r="R43" s="25">
        <v>62.136</v>
      </c>
      <c r="S43" s="26">
        <v>5</v>
      </c>
      <c r="T43" s="12">
        <v>1</v>
      </c>
      <c r="U43" s="12">
        <v>-4</v>
      </c>
      <c r="V43" s="12">
        <v>-12</v>
      </c>
      <c r="W43" s="12">
        <v>18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2.75">
      <c r="A44" s="10" t="s">
        <v>53</v>
      </c>
      <c r="B44" s="25">
        <v>60.227</v>
      </c>
      <c r="C44" s="26">
        <v>5</v>
      </c>
      <c r="D44" s="12">
        <v>5</v>
      </c>
      <c r="E44" s="12">
        <v>1</v>
      </c>
      <c r="F44" s="12">
        <v>-5</v>
      </c>
      <c r="G44" s="12">
        <v>-13</v>
      </c>
      <c r="H44" s="8"/>
      <c r="I44" s="10" t="s">
        <v>53</v>
      </c>
      <c r="J44" s="25">
        <v>60.227</v>
      </c>
      <c r="K44" s="26">
        <v>5</v>
      </c>
      <c r="L44" s="12">
        <v>2</v>
      </c>
      <c r="M44" s="12">
        <v>-8</v>
      </c>
      <c r="N44" s="12">
        <v>-13</v>
      </c>
      <c r="O44" s="12">
        <v>-11</v>
      </c>
      <c r="P44" s="8"/>
      <c r="Q44" s="10" t="s">
        <v>53</v>
      </c>
      <c r="R44" s="25">
        <v>60.227</v>
      </c>
      <c r="S44" s="26">
        <v>5</v>
      </c>
      <c r="T44" s="12">
        <v>3</v>
      </c>
      <c r="U44" s="12">
        <v>-3</v>
      </c>
      <c r="V44" s="12">
        <v>-31</v>
      </c>
      <c r="W44" s="12">
        <v>3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2.75">
      <c r="A45" s="10" t="s">
        <v>54</v>
      </c>
      <c r="B45" s="25">
        <v>51.329</v>
      </c>
      <c r="C45" s="26">
        <v>5</v>
      </c>
      <c r="D45" s="12">
        <v>7</v>
      </c>
      <c r="E45" s="12">
        <v>7</v>
      </c>
      <c r="F45" s="12">
        <v>7</v>
      </c>
      <c r="G45" s="12">
        <v>7</v>
      </c>
      <c r="H45" s="8"/>
      <c r="I45" s="10" t="s">
        <v>54</v>
      </c>
      <c r="J45" s="25">
        <v>51.329</v>
      </c>
      <c r="K45" s="26">
        <v>5</v>
      </c>
      <c r="L45" s="12">
        <v>3</v>
      </c>
      <c r="M45" s="12">
        <v>7</v>
      </c>
      <c r="N45" s="12">
        <v>-7</v>
      </c>
      <c r="O45" s="12">
        <v>-21</v>
      </c>
      <c r="P45" s="8"/>
      <c r="Q45" s="10" t="s">
        <v>54</v>
      </c>
      <c r="R45" s="25">
        <v>51.329</v>
      </c>
      <c r="S45" s="26">
        <v>5</v>
      </c>
      <c r="T45" s="12">
        <v>5</v>
      </c>
      <c r="U45" s="12">
        <v>-1</v>
      </c>
      <c r="V45" s="12">
        <v>-35</v>
      </c>
      <c r="W45" s="12">
        <v>-17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2.75">
      <c r="A46" s="21" t="s">
        <v>18</v>
      </c>
      <c r="B46" s="25">
        <v>265.592</v>
      </c>
      <c r="C46" s="8"/>
      <c r="D46" s="8"/>
      <c r="E46" s="8"/>
      <c r="F46" s="8"/>
      <c r="G46" s="8"/>
      <c r="H46" s="8"/>
      <c r="I46" s="10" t="s">
        <v>63</v>
      </c>
      <c r="J46" s="25">
        <v>37.375</v>
      </c>
      <c r="K46" s="26">
        <v>5</v>
      </c>
      <c r="L46" s="12">
        <v>4</v>
      </c>
      <c r="M46" s="12">
        <v>28</v>
      </c>
      <c r="N46" s="12">
        <v>14</v>
      </c>
      <c r="O46" s="12">
        <v>14</v>
      </c>
      <c r="P46" s="8"/>
      <c r="Q46" s="10" t="s">
        <v>63</v>
      </c>
      <c r="R46" s="25">
        <v>37.375</v>
      </c>
      <c r="S46" s="26">
        <v>5</v>
      </c>
      <c r="T46" s="12">
        <v>7</v>
      </c>
      <c r="U46" s="12">
        <v>2</v>
      </c>
      <c r="V46" s="12">
        <v>-14</v>
      </c>
      <c r="W46" s="12">
        <v>-22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2.75">
      <c r="A47" s="21" t="s">
        <v>19</v>
      </c>
      <c r="B47" s="25">
        <v>32</v>
      </c>
      <c r="C47" s="8"/>
      <c r="D47" s="10" t="s">
        <v>5</v>
      </c>
      <c r="E47" s="10" t="s">
        <v>6</v>
      </c>
      <c r="F47" s="10" t="s">
        <v>10</v>
      </c>
      <c r="G47" s="10" t="s">
        <v>48</v>
      </c>
      <c r="H47" s="8"/>
      <c r="I47" s="21" t="s">
        <v>18</v>
      </c>
      <c r="J47" s="25">
        <v>246.765</v>
      </c>
      <c r="K47" s="8"/>
      <c r="L47" s="8"/>
      <c r="M47" s="8"/>
      <c r="N47" s="8"/>
      <c r="O47" s="8"/>
      <c r="P47" s="8"/>
      <c r="Q47" s="10" t="s">
        <v>64</v>
      </c>
      <c r="R47" s="26">
        <v>48.263</v>
      </c>
      <c r="S47" s="26">
        <v>5</v>
      </c>
      <c r="T47" s="12">
        <v>9</v>
      </c>
      <c r="U47" s="12">
        <v>6</v>
      </c>
      <c r="V47" s="12">
        <v>42</v>
      </c>
      <c r="W47" s="12">
        <v>18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2.75">
      <c r="A48" s="22" t="s">
        <v>20</v>
      </c>
      <c r="B48" s="25">
        <v>0.05</v>
      </c>
      <c r="C48" s="8"/>
      <c r="D48" s="15">
        <f>SUMPRODUCT(B38:B45,D38:D45)</f>
        <v>147.9219999999999</v>
      </c>
      <c r="E48" s="15">
        <f>SUMPRODUCT(B38:B45,E38:E45)</f>
        <v>103.06199999999995</v>
      </c>
      <c r="F48" s="15">
        <f>SUMPRODUCT(B38:B45,F38:F45)</f>
        <v>-319.6940000000001</v>
      </c>
      <c r="G48" s="15">
        <f>SUMPRODUCT(B38:B45,G38:G45)</f>
        <v>-135.46999999999986</v>
      </c>
      <c r="H48" s="8"/>
      <c r="I48" s="21" t="s">
        <v>19</v>
      </c>
      <c r="J48" s="25">
        <v>36</v>
      </c>
      <c r="K48" s="8"/>
      <c r="L48" s="8"/>
      <c r="M48" s="8"/>
      <c r="N48" s="8"/>
      <c r="O48" s="8"/>
      <c r="P48" s="8"/>
      <c r="Q48" s="21" t="s">
        <v>18</v>
      </c>
      <c r="R48" s="27">
        <v>269.521</v>
      </c>
      <c r="S48" s="23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2.75">
      <c r="A49" s="8"/>
      <c r="B49" s="8"/>
      <c r="C49" s="8"/>
      <c r="D49" s="10" t="s">
        <v>42</v>
      </c>
      <c r="E49" s="10" t="s">
        <v>43</v>
      </c>
      <c r="F49" s="10" t="s">
        <v>55</v>
      </c>
      <c r="G49" s="10" t="s">
        <v>56</v>
      </c>
      <c r="H49" s="8"/>
      <c r="I49" s="22" t="s">
        <v>20</v>
      </c>
      <c r="J49" s="25">
        <v>0.05</v>
      </c>
      <c r="K49" s="8"/>
      <c r="L49" s="10" t="s">
        <v>5</v>
      </c>
      <c r="M49" s="10" t="s">
        <v>6</v>
      </c>
      <c r="N49" s="10" t="s">
        <v>10</v>
      </c>
      <c r="O49" s="10" t="s">
        <v>48</v>
      </c>
      <c r="P49" s="8"/>
      <c r="Q49" s="21" t="s">
        <v>19</v>
      </c>
      <c r="R49" s="25">
        <v>40</v>
      </c>
      <c r="S49" s="8"/>
      <c r="T49" s="10" t="s">
        <v>5</v>
      </c>
      <c r="U49" s="10" t="s">
        <v>6</v>
      </c>
      <c r="V49" s="10" t="s">
        <v>10</v>
      </c>
      <c r="W49" s="10" t="s">
        <v>48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2.75">
      <c r="A50" s="8"/>
      <c r="B50" s="8"/>
      <c r="C50" s="8"/>
      <c r="D50" s="15">
        <f>D38^2</f>
        <v>49</v>
      </c>
      <c r="E50" s="15">
        <f>E38^2</f>
        <v>49</v>
      </c>
      <c r="F50" s="15">
        <f>F38^2</f>
        <v>49</v>
      </c>
      <c r="G50" s="15">
        <f>G38^2</f>
        <v>49</v>
      </c>
      <c r="H50" s="8"/>
      <c r="I50" s="8"/>
      <c r="J50" s="8"/>
      <c r="K50" s="8"/>
      <c r="L50" s="15">
        <f>SUMPRODUCT(J38:J46,L38:L46)</f>
        <v>24.30600000000001</v>
      </c>
      <c r="M50" s="15">
        <f>SUMPRODUCT(J38:J46,M38:M46)</f>
        <v>-260.28200000000015</v>
      </c>
      <c r="N50" s="15">
        <f>SUMPRODUCT(J38:J46,N38:N46)</f>
        <v>-813.1790000000001</v>
      </c>
      <c r="O50" s="15">
        <f>SUMPRODUCT(J38:J46,O38:O46)</f>
        <v>10.432999999999879</v>
      </c>
      <c r="P50" s="8"/>
      <c r="Q50" s="22" t="s">
        <v>20</v>
      </c>
      <c r="R50" s="25">
        <v>0.05</v>
      </c>
      <c r="S50" s="8"/>
      <c r="T50" s="15">
        <f>SUMPRODUCT(R38:R47,T38:T47)</f>
        <v>47.29399999999987</v>
      </c>
      <c r="U50" s="15">
        <f>SUMPRODUCT(R38:R47,U38:U47)</f>
        <v>-56.41199999999998</v>
      </c>
      <c r="V50" s="15">
        <f>SUMPRODUCT(R38:R47,V38:V47)</f>
        <v>-1500.6780000000003</v>
      </c>
      <c r="W50" s="15">
        <f>SUMPRODUCT(R38:R47,W38:W47)</f>
        <v>874.4940000000005</v>
      </c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2.75">
      <c r="A51" s="8"/>
      <c r="B51" s="8"/>
      <c r="C51" s="8"/>
      <c r="D51" s="15">
        <f aca="true" t="shared" si="5" ref="D51:G57">D39^2</f>
        <v>25</v>
      </c>
      <c r="E51" s="15">
        <f t="shared" si="5"/>
        <v>1</v>
      </c>
      <c r="F51" s="15">
        <f t="shared" si="5"/>
        <v>25</v>
      </c>
      <c r="G51" s="15">
        <f t="shared" si="5"/>
        <v>169</v>
      </c>
      <c r="H51" s="8"/>
      <c r="I51" s="8"/>
      <c r="J51" s="8"/>
      <c r="K51" s="8"/>
      <c r="L51" s="10" t="s">
        <v>42</v>
      </c>
      <c r="M51" s="10" t="s">
        <v>43</v>
      </c>
      <c r="N51" s="10" t="s">
        <v>55</v>
      </c>
      <c r="O51" s="10" t="s">
        <v>56</v>
      </c>
      <c r="P51" s="8"/>
      <c r="Q51" s="8"/>
      <c r="R51" s="8"/>
      <c r="S51" s="8"/>
      <c r="T51" s="10" t="s">
        <v>42</v>
      </c>
      <c r="U51" s="10" t="s">
        <v>43</v>
      </c>
      <c r="V51" s="10" t="s">
        <v>55</v>
      </c>
      <c r="W51" s="10" t="s">
        <v>56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2.75">
      <c r="A52" s="8"/>
      <c r="B52" s="8"/>
      <c r="C52" s="8"/>
      <c r="D52" s="15">
        <f t="shared" si="5"/>
        <v>9</v>
      </c>
      <c r="E52" s="15">
        <f t="shared" si="5"/>
        <v>9</v>
      </c>
      <c r="F52" s="15">
        <f t="shared" si="5"/>
        <v>49</v>
      </c>
      <c r="G52" s="15">
        <f t="shared" si="5"/>
        <v>9</v>
      </c>
      <c r="H52" s="8"/>
      <c r="I52" s="8"/>
      <c r="J52" s="8"/>
      <c r="K52" s="8"/>
      <c r="L52" s="15">
        <f aca="true" t="shared" si="6" ref="L52:O60">L38^2</f>
        <v>16</v>
      </c>
      <c r="M52" s="15">
        <f t="shared" si="6"/>
        <v>784</v>
      </c>
      <c r="N52" s="15">
        <f t="shared" si="6"/>
        <v>196</v>
      </c>
      <c r="O52" s="15">
        <f t="shared" si="6"/>
        <v>196</v>
      </c>
      <c r="P52" s="8"/>
      <c r="Q52" s="8"/>
      <c r="R52" s="8"/>
      <c r="S52" s="8"/>
      <c r="T52" s="15">
        <f aca="true" t="shared" si="7" ref="T52:W61">T38^2</f>
        <v>81</v>
      </c>
      <c r="U52" s="15">
        <f t="shared" si="7"/>
        <v>36</v>
      </c>
      <c r="V52" s="15">
        <f t="shared" si="7"/>
        <v>1764</v>
      </c>
      <c r="W52" s="15">
        <f t="shared" si="7"/>
        <v>324</v>
      </c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2.75">
      <c r="A53" s="8"/>
      <c r="B53" s="8"/>
      <c r="C53" s="8"/>
      <c r="D53" s="15">
        <f t="shared" si="5"/>
        <v>1</v>
      </c>
      <c r="E53" s="15">
        <f t="shared" si="5"/>
        <v>25</v>
      </c>
      <c r="F53" s="15">
        <f t="shared" si="5"/>
        <v>9</v>
      </c>
      <c r="G53" s="15">
        <f t="shared" si="5"/>
        <v>81</v>
      </c>
      <c r="H53" s="8"/>
      <c r="I53" s="8"/>
      <c r="J53" s="8"/>
      <c r="K53" s="8"/>
      <c r="L53" s="15">
        <f t="shared" si="6"/>
        <v>9</v>
      </c>
      <c r="M53" s="15">
        <f t="shared" si="6"/>
        <v>49</v>
      </c>
      <c r="N53" s="15">
        <f t="shared" si="6"/>
        <v>49</v>
      </c>
      <c r="O53" s="15">
        <f t="shared" si="6"/>
        <v>441</v>
      </c>
      <c r="P53" s="8"/>
      <c r="Q53" s="8"/>
      <c r="R53" s="8"/>
      <c r="S53" s="8"/>
      <c r="T53" s="15">
        <f t="shared" si="7"/>
        <v>49</v>
      </c>
      <c r="U53" s="15">
        <f t="shared" si="7"/>
        <v>4</v>
      </c>
      <c r="V53" s="15">
        <f t="shared" si="7"/>
        <v>196</v>
      </c>
      <c r="W53" s="15">
        <f t="shared" si="7"/>
        <v>484</v>
      </c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2.75">
      <c r="A54" s="8"/>
      <c r="B54" s="8"/>
      <c r="C54" s="8"/>
      <c r="D54" s="15">
        <f t="shared" si="5"/>
        <v>1</v>
      </c>
      <c r="E54" s="15">
        <f t="shared" si="5"/>
        <v>25</v>
      </c>
      <c r="F54" s="15">
        <f t="shared" si="5"/>
        <v>9</v>
      </c>
      <c r="G54" s="15">
        <f t="shared" si="5"/>
        <v>81</v>
      </c>
      <c r="H54" s="8"/>
      <c r="I54" s="8"/>
      <c r="J54" s="8"/>
      <c r="K54" s="8"/>
      <c r="L54" s="15">
        <f t="shared" si="6"/>
        <v>4</v>
      </c>
      <c r="M54" s="15">
        <f t="shared" si="6"/>
        <v>64</v>
      </c>
      <c r="N54" s="15">
        <f t="shared" si="6"/>
        <v>169</v>
      </c>
      <c r="O54" s="15">
        <f t="shared" si="6"/>
        <v>121</v>
      </c>
      <c r="P54" s="8"/>
      <c r="Q54" s="8"/>
      <c r="R54" s="8"/>
      <c r="S54" s="8"/>
      <c r="T54" s="15">
        <f t="shared" si="7"/>
        <v>25</v>
      </c>
      <c r="U54" s="15">
        <f t="shared" si="7"/>
        <v>1</v>
      </c>
      <c r="V54" s="15">
        <f t="shared" si="7"/>
        <v>1225</v>
      </c>
      <c r="W54" s="15">
        <f t="shared" si="7"/>
        <v>289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2.75">
      <c r="A55" s="8"/>
      <c r="B55" s="8"/>
      <c r="C55" s="8"/>
      <c r="D55" s="15">
        <f t="shared" si="5"/>
        <v>9</v>
      </c>
      <c r="E55" s="15">
        <f t="shared" si="5"/>
        <v>9</v>
      </c>
      <c r="F55" s="15">
        <f t="shared" si="5"/>
        <v>49</v>
      </c>
      <c r="G55" s="15">
        <f t="shared" si="5"/>
        <v>9</v>
      </c>
      <c r="H55" s="8"/>
      <c r="I55" s="8"/>
      <c r="J55" s="8"/>
      <c r="K55" s="8"/>
      <c r="L55" s="15">
        <f t="shared" si="6"/>
        <v>1</v>
      </c>
      <c r="M55" s="15">
        <f t="shared" si="6"/>
        <v>289</v>
      </c>
      <c r="N55" s="15">
        <f t="shared" si="6"/>
        <v>81</v>
      </c>
      <c r="O55" s="15">
        <f t="shared" si="6"/>
        <v>81</v>
      </c>
      <c r="P55" s="8"/>
      <c r="Q55" s="8"/>
      <c r="R55" s="8"/>
      <c r="S55" s="8"/>
      <c r="T55" s="15">
        <f t="shared" si="7"/>
        <v>9</v>
      </c>
      <c r="U55" s="15">
        <f t="shared" si="7"/>
        <v>9</v>
      </c>
      <c r="V55" s="15">
        <f t="shared" si="7"/>
        <v>961</v>
      </c>
      <c r="W55" s="15">
        <f t="shared" si="7"/>
        <v>9</v>
      </c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2.75">
      <c r="A56" s="8"/>
      <c r="B56" s="8"/>
      <c r="C56" s="8"/>
      <c r="D56" s="15">
        <f t="shared" si="5"/>
        <v>25</v>
      </c>
      <c r="E56" s="15">
        <f t="shared" si="5"/>
        <v>1</v>
      </c>
      <c r="F56" s="15">
        <f t="shared" si="5"/>
        <v>25</v>
      </c>
      <c r="G56" s="15">
        <f t="shared" si="5"/>
        <v>169</v>
      </c>
      <c r="H56" s="8"/>
      <c r="I56" s="8"/>
      <c r="J56" s="8"/>
      <c r="K56" s="8"/>
      <c r="L56" s="15">
        <f t="shared" si="6"/>
        <v>0</v>
      </c>
      <c r="M56" s="15">
        <f t="shared" si="6"/>
        <v>400</v>
      </c>
      <c r="N56" s="15">
        <f t="shared" si="6"/>
        <v>0</v>
      </c>
      <c r="O56" s="15">
        <f t="shared" si="6"/>
        <v>324</v>
      </c>
      <c r="P56" s="8"/>
      <c r="Q56" s="8"/>
      <c r="R56" s="8"/>
      <c r="S56" s="8"/>
      <c r="T56" s="15">
        <f t="shared" si="7"/>
        <v>1</v>
      </c>
      <c r="U56" s="15">
        <f t="shared" si="7"/>
        <v>16</v>
      </c>
      <c r="V56" s="15">
        <f t="shared" si="7"/>
        <v>144</v>
      </c>
      <c r="W56" s="15">
        <f t="shared" si="7"/>
        <v>324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2.75">
      <c r="A57" s="8"/>
      <c r="B57" s="8"/>
      <c r="C57" s="8"/>
      <c r="D57" s="15">
        <f t="shared" si="5"/>
        <v>49</v>
      </c>
      <c r="E57" s="15">
        <f t="shared" si="5"/>
        <v>49</v>
      </c>
      <c r="F57" s="15">
        <f t="shared" si="5"/>
        <v>49</v>
      </c>
      <c r="G57" s="15">
        <f t="shared" si="5"/>
        <v>49</v>
      </c>
      <c r="H57" s="8"/>
      <c r="I57" s="8"/>
      <c r="J57" s="8"/>
      <c r="K57" s="8"/>
      <c r="L57" s="15">
        <f t="shared" si="6"/>
        <v>1</v>
      </c>
      <c r="M57" s="15">
        <f t="shared" si="6"/>
        <v>289</v>
      </c>
      <c r="N57" s="15">
        <f t="shared" si="6"/>
        <v>81</v>
      </c>
      <c r="O57" s="15">
        <f t="shared" si="6"/>
        <v>81</v>
      </c>
      <c r="P57" s="8"/>
      <c r="Q57" s="8"/>
      <c r="R57" s="8"/>
      <c r="S57" s="8"/>
      <c r="T57" s="15">
        <f t="shared" si="7"/>
        <v>1</v>
      </c>
      <c r="U57" s="15">
        <f t="shared" si="7"/>
        <v>16</v>
      </c>
      <c r="V57" s="15">
        <f t="shared" si="7"/>
        <v>144</v>
      </c>
      <c r="W57" s="15">
        <f t="shared" si="7"/>
        <v>324</v>
      </c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2.75">
      <c r="A58" s="8"/>
      <c r="B58" s="8"/>
      <c r="C58" s="8"/>
      <c r="D58" s="10" t="s">
        <v>44</v>
      </c>
      <c r="E58" s="10" t="s">
        <v>45</v>
      </c>
      <c r="F58" s="10" t="s">
        <v>57</v>
      </c>
      <c r="G58" s="10" t="s">
        <v>58</v>
      </c>
      <c r="H58" s="8"/>
      <c r="I58" s="8"/>
      <c r="J58" s="8"/>
      <c r="K58" s="8"/>
      <c r="L58" s="15">
        <f t="shared" si="6"/>
        <v>4</v>
      </c>
      <c r="M58" s="15">
        <f t="shared" si="6"/>
        <v>64</v>
      </c>
      <c r="N58" s="15">
        <f t="shared" si="6"/>
        <v>169</v>
      </c>
      <c r="O58" s="15">
        <f t="shared" si="6"/>
        <v>121</v>
      </c>
      <c r="P58" s="8"/>
      <c r="Q58" s="8"/>
      <c r="R58" s="8"/>
      <c r="S58" s="8"/>
      <c r="T58" s="15">
        <f t="shared" si="7"/>
        <v>9</v>
      </c>
      <c r="U58" s="15">
        <f t="shared" si="7"/>
        <v>9</v>
      </c>
      <c r="V58" s="15">
        <f t="shared" si="7"/>
        <v>961</v>
      </c>
      <c r="W58" s="15">
        <f t="shared" si="7"/>
        <v>9</v>
      </c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2.75">
      <c r="A59" s="8"/>
      <c r="B59" s="8"/>
      <c r="C59" s="8"/>
      <c r="D59" s="16">
        <f>D48^2/(D50/C38+D51/C39+D52/C40+D53/C41+D54/C42+D55/C43+D56/C44+D57/C45)</f>
        <v>651.2178001190468</v>
      </c>
      <c r="E59" s="16">
        <f>E48^2/(E50/C38+E51/C39+E52/C40+E53/C41+E54/C42+E55/C43+E56/C44+E57/C45)</f>
        <v>316.1242810714283</v>
      </c>
      <c r="F59" s="16">
        <f>F48^2/(F50/C38+F51/C39+F52/C40+F53/C41+F54/C42+F55/C43+F56/C44+F57/C45)</f>
        <v>1935.6866218939406</v>
      </c>
      <c r="G59" s="16">
        <f>G48^2/(G50/C38+G51/C39+G52/C40+G53/C41+G54/C42+G55/C43+G56/C44+G57/C45)</f>
        <v>148.96202029220748</v>
      </c>
      <c r="H59" s="8"/>
      <c r="I59" s="8"/>
      <c r="J59" s="8"/>
      <c r="K59" s="8"/>
      <c r="L59" s="15">
        <f t="shared" si="6"/>
        <v>9</v>
      </c>
      <c r="M59" s="15">
        <f t="shared" si="6"/>
        <v>49</v>
      </c>
      <c r="N59" s="15">
        <f t="shared" si="6"/>
        <v>49</v>
      </c>
      <c r="O59" s="15">
        <f t="shared" si="6"/>
        <v>441</v>
      </c>
      <c r="P59" s="8"/>
      <c r="Q59" s="8"/>
      <c r="R59" s="8"/>
      <c r="S59" s="8"/>
      <c r="T59" s="15">
        <f t="shared" si="7"/>
        <v>25</v>
      </c>
      <c r="U59" s="15">
        <f t="shared" si="7"/>
        <v>1</v>
      </c>
      <c r="V59" s="15">
        <f t="shared" si="7"/>
        <v>1225</v>
      </c>
      <c r="W59" s="15">
        <f t="shared" si="7"/>
        <v>289</v>
      </c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2.75">
      <c r="A60" s="8"/>
      <c r="B60" s="8"/>
      <c r="C60" s="8"/>
      <c r="D60" s="17" t="s">
        <v>2</v>
      </c>
      <c r="E60" s="17" t="s">
        <v>3</v>
      </c>
      <c r="F60" s="17" t="s">
        <v>59</v>
      </c>
      <c r="G60" s="17" t="s">
        <v>60</v>
      </c>
      <c r="H60" s="8"/>
      <c r="I60" s="8"/>
      <c r="J60" s="8"/>
      <c r="K60" s="8"/>
      <c r="L60" s="15">
        <f t="shared" si="6"/>
        <v>16</v>
      </c>
      <c r="M60" s="15">
        <f t="shared" si="6"/>
        <v>784</v>
      </c>
      <c r="N60" s="15">
        <f t="shared" si="6"/>
        <v>196</v>
      </c>
      <c r="O60" s="15">
        <f t="shared" si="6"/>
        <v>196</v>
      </c>
      <c r="P60" s="8"/>
      <c r="Q60" s="8"/>
      <c r="R60" s="8"/>
      <c r="S60" s="8"/>
      <c r="T60" s="15">
        <f t="shared" si="7"/>
        <v>49</v>
      </c>
      <c r="U60" s="15">
        <f t="shared" si="7"/>
        <v>4</v>
      </c>
      <c r="V60" s="15">
        <f t="shared" si="7"/>
        <v>196</v>
      </c>
      <c r="W60" s="15">
        <f t="shared" si="7"/>
        <v>484</v>
      </c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2.75">
      <c r="A61" s="8"/>
      <c r="B61" s="8"/>
      <c r="C61" s="8"/>
      <c r="D61" s="16">
        <f>D59/B46</f>
        <v>2.451948101294643</v>
      </c>
      <c r="E61" s="16">
        <f>E59/B46</f>
        <v>1.1902628131548703</v>
      </c>
      <c r="F61" s="16">
        <f>F59/B46</f>
        <v>7.288196263042338</v>
      </c>
      <c r="G61" s="16">
        <f>G59/B46</f>
        <v>0.5608678736264928</v>
      </c>
      <c r="H61" s="8"/>
      <c r="I61" s="8"/>
      <c r="J61" s="8"/>
      <c r="K61" s="8"/>
      <c r="L61" s="10" t="s">
        <v>44</v>
      </c>
      <c r="M61" s="10" t="s">
        <v>45</v>
      </c>
      <c r="N61" s="10" t="s">
        <v>57</v>
      </c>
      <c r="O61" s="10" t="s">
        <v>58</v>
      </c>
      <c r="P61" s="8"/>
      <c r="Q61" s="8"/>
      <c r="R61" s="8"/>
      <c r="S61" s="8"/>
      <c r="T61" s="15">
        <f t="shared" si="7"/>
        <v>81</v>
      </c>
      <c r="U61" s="15">
        <f t="shared" si="7"/>
        <v>36</v>
      </c>
      <c r="V61" s="15">
        <f t="shared" si="7"/>
        <v>1764</v>
      </c>
      <c r="W61" s="15">
        <f t="shared" si="7"/>
        <v>324</v>
      </c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2.75">
      <c r="A62" s="8"/>
      <c r="B62" s="8"/>
      <c r="C62" s="8"/>
      <c r="D62" s="17" t="s">
        <v>46</v>
      </c>
      <c r="E62" s="17" t="s">
        <v>47</v>
      </c>
      <c r="F62" s="17" t="s">
        <v>61</v>
      </c>
      <c r="G62" s="17" t="s">
        <v>62</v>
      </c>
      <c r="H62" s="8"/>
      <c r="I62" s="8"/>
      <c r="J62" s="8"/>
      <c r="K62" s="8"/>
      <c r="L62" s="16">
        <f>L50^2/(L52/K38+L53/K39+L54/K40+L55/K41+L56/K42+L57/K43+L58/K44+L59/K45+L60/K46)</f>
        <v>49.23180300000005</v>
      </c>
      <c r="M62" s="16">
        <f>M50^2/(M52/K38+M53/K39+M54/K40+M55/K41+M56/K42+M57/K43+M58/K44+M59/K45+M60/K46)</f>
        <v>122.19826753968265</v>
      </c>
      <c r="N62" s="16">
        <f>N50^2/(N52/K38+N53/K39+N54/K40+N55/K41+N56/K42+N57/K43+N58/K44+N59/K45+N60/K46)</f>
        <v>3339.6974042474753</v>
      </c>
      <c r="O62" s="16">
        <f>O50^2/(O52/K38+O53/K39+O54/K40+O55/K41+O56/K42+O57/K43+O58/K44+O59/K45+O60/K46)</f>
        <v>0.2718468756243694</v>
      </c>
      <c r="P62" s="8"/>
      <c r="Q62" s="8"/>
      <c r="R62" s="8"/>
      <c r="S62" s="8"/>
      <c r="T62" s="10" t="s">
        <v>44</v>
      </c>
      <c r="U62" s="10" t="s">
        <v>45</v>
      </c>
      <c r="V62" s="10" t="s">
        <v>57</v>
      </c>
      <c r="W62" s="10" t="s">
        <v>58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2.75">
      <c r="A63" s="8"/>
      <c r="B63" s="8"/>
      <c r="C63" s="8"/>
      <c r="D63" s="18">
        <f>FDIST(D61,1,$B$47)</f>
        <v>0.12721588619144508</v>
      </c>
      <c r="E63" s="18">
        <f>FDIST(E61,1,$B$47)</f>
        <v>0.28342346087188985</v>
      </c>
      <c r="F63" s="18">
        <f>FDIST(F61,1,$B$47)</f>
        <v>0.010995805937304178</v>
      </c>
      <c r="G63" s="18">
        <f>FDIST(G61,1,$B$47)</f>
        <v>0.459380690775925</v>
      </c>
      <c r="H63" s="8"/>
      <c r="I63" s="8"/>
      <c r="J63" s="8"/>
      <c r="K63" s="8"/>
      <c r="L63" s="17" t="s">
        <v>2</v>
      </c>
      <c r="M63" s="17" t="s">
        <v>3</v>
      </c>
      <c r="N63" s="17" t="s">
        <v>59</v>
      </c>
      <c r="O63" s="17" t="s">
        <v>60</v>
      </c>
      <c r="P63" s="8"/>
      <c r="Q63" s="8"/>
      <c r="R63" s="8"/>
      <c r="S63" s="8"/>
      <c r="T63" s="16">
        <f>T50^2/(T52/S38+T53/S39+T54/S40+T55/S41+T56/S42+T57/S43+T58/S44+T59/S45+T60/S46+T61/S47)</f>
        <v>33.889733878787695</v>
      </c>
      <c r="U63" s="16">
        <f>U50^2/(U52/S38+U53/S39+U54/S40+U55/S41+U56/S42+U57/S43+U58/S44+U59/S45+U60/S46+U61/S47)</f>
        <v>120.54218727272718</v>
      </c>
      <c r="V63" s="16">
        <f>V50^2/(V52/S38+V53/S39+V54/S40+V55/S41+V56/S42+V57/S43+V58/S44+V59/S45+V60/S46+V61/S47)</f>
        <v>1312.3743937552451</v>
      </c>
      <c r="W63" s="16">
        <f>W50^2/(W52/S38+W53/S39+W54/S40+W55/S41+W56/S42+W57/S43+W58/S44+W59/S45+W60/S46+W61/S47)</f>
        <v>1336.9576154475537</v>
      </c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2.75">
      <c r="A64" s="8"/>
      <c r="B64" s="8"/>
      <c r="C64" s="8"/>
      <c r="D64" s="17" t="s">
        <v>4</v>
      </c>
      <c r="E64" s="8"/>
      <c r="F64" s="8"/>
      <c r="G64" s="8"/>
      <c r="H64" s="8"/>
      <c r="I64" s="8"/>
      <c r="J64" s="8"/>
      <c r="K64" s="8"/>
      <c r="L64" s="16">
        <f>L62/J47</f>
        <v>0.19950885660446194</v>
      </c>
      <c r="M64" s="16">
        <f>M62/J47</f>
        <v>0.4952009707198454</v>
      </c>
      <c r="N64" s="16">
        <f>N62/J47</f>
        <v>13.533918522673295</v>
      </c>
      <c r="O64" s="16">
        <f>O62/J47</f>
        <v>0.0011016427598094113</v>
      </c>
      <c r="P64" s="8"/>
      <c r="Q64" s="8"/>
      <c r="R64" s="8"/>
      <c r="S64" s="8"/>
      <c r="T64" s="17" t="s">
        <v>2</v>
      </c>
      <c r="U64" s="17" t="s">
        <v>3</v>
      </c>
      <c r="V64" s="17" t="s">
        <v>59</v>
      </c>
      <c r="W64" s="17" t="s">
        <v>60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2.75">
      <c r="A65" s="8"/>
      <c r="B65" s="8"/>
      <c r="C65" s="8"/>
      <c r="D65" s="20">
        <f>FINV(B48,1,B47)</f>
        <v>4.149097408818552</v>
      </c>
      <c r="E65" s="8"/>
      <c r="F65" s="8"/>
      <c r="G65" s="8"/>
      <c r="H65" s="8"/>
      <c r="I65" s="8"/>
      <c r="J65" s="8"/>
      <c r="K65" s="8"/>
      <c r="L65" s="17" t="s">
        <v>46</v>
      </c>
      <c r="M65" s="17" t="s">
        <v>47</v>
      </c>
      <c r="N65" s="17" t="s">
        <v>61</v>
      </c>
      <c r="O65" s="17" t="s">
        <v>62</v>
      </c>
      <c r="P65" s="8"/>
      <c r="Q65" s="8"/>
      <c r="R65" s="8"/>
      <c r="S65" s="8"/>
      <c r="T65" s="16">
        <f>T63/R48</f>
        <v>0.12574060603362147</v>
      </c>
      <c r="U65" s="16">
        <f>U63/R48</f>
        <v>0.4472459929754163</v>
      </c>
      <c r="V65" s="16">
        <f>V63/R48</f>
        <v>4.869284373964348</v>
      </c>
      <c r="W65" s="16">
        <f>W63/R48</f>
        <v>4.9604951578821455</v>
      </c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18">
        <f>FDIST(L64,1,$J$48)</f>
        <v>0.6577931032930915</v>
      </c>
      <c r="M66" s="18">
        <f>FDIST(M64,1,$J48)</f>
        <v>0.4861433134260289</v>
      </c>
      <c r="N66" s="18">
        <f>FDIST(N64,1,$J$48)</f>
        <v>0.000760686719040457</v>
      </c>
      <c r="O66" s="18">
        <f>FDIST(O64,1,$J$48)</f>
        <v>0.9737056185019055</v>
      </c>
      <c r="P66" s="8"/>
      <c r="Q66" s="8"/>
      <c r="R66" s="8"/>
      <c r="S66" s="8"/>
      <c r="T66" s="17" t="s">
        <v>46</v>
      </c>
      <c r="U66" s="17" t="s">
        <v>47</v>
      </c>
      <c r="V66" s="17" t="s">
        <v>61</v>
      </c>
      <c r="W66" s="17" t="s">
        <v>62</v>
      </c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17" t="s">
        <v>4</v>
      </c>
      <c r="M67" s="8"/>
      <c r="N67" s="8"/>
      <c r="O67" s="8"/>
      <c r="P67" s="8"/>
      <c r="Q67" s="8"/>
      <c r="R67" s="8"/>
      <c r="S67" s="8"/>
      <c r="T67" s="18">
        <f>FDIST(T65,1,$R$49)</f>
        <v>0.7247525957054535</v>
      </c>
      <c r="U67" s="18">
        <f>FDIST(U65,1,$R$49)</f>
        <v>0.5074871417763164</v>
      </c>
      <c r="V67" s="18">
        <f>FDIST(V65,1,$R$49)</f>
        <v>0.03314184642119329</v>
      </c>
      <c r="W67" s="18">
        <f>FDIST(W65,1,$R$49)</f>
        <v>0.031625617921165354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20">
        <f>FINV(J49,1,J48)</f>
        <v>4.113165219224047</v>
      </c>
      <c r="M68" s="8"/>
      <c r="N68" s="8"/>
      <c r="O68" s="8"/>
      <c r="P68" s="8"/>
      <c r="Q68" s="8"/>
      <c r="R68" s="8"/>
      <c r="S68" s="8"/>
      <c r="T68" s="17" t="s">
        <v>4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20">
        <f>FINV(R50,1,R49)</f>
        <v>4.084745650616139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</row>
    <row r="78" spans="1:37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</row>
    <row r="79" spans="1:37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</row>
    <row r="80" spans="1:37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</row>
    <row r="81" spans="1:37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</row>
    <row r="82" spans="1:37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</row>
    <row r="83" spans="1:37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</row>
    <row r="84" spans="1:37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</row>
    <row r="85" spans="1:37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</row>
    <row r="86" spans="1:37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</row>
    <row r="87" spans="1:37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</row>
    <row r="88" spans="1:37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</row>
    <row r="89" spans="1:37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</row>
    <row r="90" spans="1:37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</row>
    <row r="91" spans="1:37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</row>
    <row r="92" spans="1:37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</row>
    <row r="93" spans="1:37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</row>
    <row r="94" spans="1:37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</row>
    <row r="95" spans="1:37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</row>
    <row r="96" spans="1:37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</row>
    <row r="97" spans="1:37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</row>
    <row r="98" spans="1:37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</row>
  </sheetData>
  <sheetProtection password="CF7A" sheet="1"/>
  <mergeCells count="7">
    <mergeCell ref="A7:S7"/>
    <mergeCell ref="A8:S8"/>
    <mergeCell ref="A1:S1"/>
    <mergeCell ref="A3:S3"/>
    <mergeCell ref="A5:S5"/>
    <mergeCell ref="A6:S6"/>
    <mergeCell ref="A4:S4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2010-03-05T07:49:54Z</dcterms:created>
  <dcterms:modified xsi:type="dcterms:W3CDTF">2014-10-20T08:57:20Z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